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BMN - DEMOLICE\VŘ REALIZACE\Zadávací dokumentace\Příloha č. 4 Výkaz výměr , PD - BMN demolice\Soupis prací - výkaz výměr\"/>
    </mc:Choice>
  </mc:AlternateContent>
  <bookViews>
    <workbookView xWindow="0" yWindow="0" windowWidth="17295" windowHeight="11685" firstSheet="2" activeTab="4"/>
  </bookViews>
  <sheets>
    <sheet name="Rekapitulace stavby" sheetId="1" r:id="rId1"/>
    <sheet name="001 - Objekt skladu " sheetId="2" r:id="rId2"/>
    <sheet name="002 - Objekt márnice " sheetId="3" r:id="rId3"/>
    <sheet name="003 - Objekt garáží" sheetId="4" r:id="rId4"/>
    <sheet name="004 - Ostatní a vedlejší ..." sheetId="5" r:id="rId5"/>
  </sheets>
  <definedNames>
    <definedName name="_xlnm._FilterDatabase" localSheetId="1" hidden="1">'001 - Objekt skladu '!$C$120:$K$153</definedName>
    <definedName name="_xlnm._FilterDatabase" localSheetId="2" hidden="1">'002 - Objekt márnice '!$C$120:$K$153</definedName>
    <definedName name="_xlnm._FilterDatabase" localSheetId="3" hidden="1">'003 - Objekt garáží'!$C$120:$K$153</definedName>
    <definedName name="_xlnm._FilterDatabase" localSheetId="4" hidden="1">'004 - Ostatní a vedlejší ...'!$C$120:$K$138</definedName>
    <definedName name="_xlnm.Print_Titles" localSheetId="1">'001 - Objekt skladu '!$120:$120</definedName>
    <definedName name="_xlnm.Print_Titles" localSheetId="2">'002 - Objekt márnice '!$120:$120</definedName>
    <definedName name="_xlnm.Print_Titles" localSheetId="3">'003 - Objekt garáží'!$120:$120</definedName>
    <definedName name="_xlnm.Print_Titles" localSheetId="4">'004 - Ostatní a vedlejší ...'!$120:$120</definedName>
    <definedName name="_xlnm.Print_Titles" localSheetId="0">'Rekapitulace stavby'!$92:$92</definedName>
    <definedName name="_xlnm.Print_Area" localSheetId="1">'001 - Objekt skladu '!$C$82:$J$102,'001 - Objekt skladu '!$C$108:$J$153</definedName>
    <definedName name="_xlnm.Print_Area" localSheetId="2">'002 - Objekt márnice '!$C$82:$J$102,'002 - Objekt márnice '!$C$108:$J$153</definedName>
    <definedName name="_xlnm.Print_Area" localSheetId="3">'003 - Objekt garáží'!$C$82:$J$102,'003 - Objekt garáží'!$C$108:$J$153</definedName>
    <definedName name="_xlnm.Print_Area" localSheetId="4">'004 - Ostatní a vedlejší ...'!$C$82:$J$102,'004 - Ostatní a vedlejší ...'!$C$108:$J$138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T131" i="5"/>
  <c r="R132" i="5"/>
  <c r="R131" i="5"/>
  <c r="P132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118" i="5" s="1"/>
  <c r="J17" i="5"/>
  <c r="J12" i="5"/>
  <c r="J89" i="5"/>
  <c r="E7" i="5"/>
  <c r="E111" i="5"/>
  <c r="J37" i="4"/>
  <c r="J36" i="4"/>
  <c r="AY97" i="1" s="1"/>
  <c r="J35" i="4"/>
  <c r="AX97" i="1" s="1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/>
  <c r="J17" i="4"/>
  <c r="J12" i="4"/>
  <c r="J89" i="4" s="1"/>
  <c r="E7" i="4"/>
  <c r="E111" i="4" s="1"/>
  <c r="J37" i="3"/>
  <c r="J36" i="3"/>
  <c r="AY96" i="1"/>
  <c r="J35" i="3"/>
  <c r="AX96" i="1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/>
  <c r="E7" i="3"/>
  <c r="E111" i="3"/>
  <c r="J37" i="2"/>
  <c r="J36" i="2"/>
  <c r="AY95" i="1"/>
  <c r="J35" i="2"/>
  <c r="AX95" i="1" s="1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J137" i="5"/>
  <c r="J136" i="5"/>
  <c r="BK135" i="5"/>
  <c r="J132" i="5"/>
  <c r="BK129" i="5"/>
  <c r="J127" i="5"/>
  <c r="BK125" i="5"/>
  <c r="J124" i="5"/>
  <c r="BK153" i="4"/>
  <c r="BK152" i="4"/>
  <c r="J151" i="4"/>
  <c r="BK150" i="4"/>
  <c r="BK149" i="4"/>
  <c r="J148" i="4"/>
  <c r="J146" i="4"/>
  <c r="J145" i="4"/>
  <c r="BK143" i="4"/>
  <c r="J142" i="4"/>
  <c r="J141" i="4"/>
  <c r="BK138" i="4"/>
  <c r="BK136" i="4"/>
  <c r="J133" i="4"/>
  <c r="J132" i="4"/>
  <c r="J131" i="4"/>
  <c r="BK129" i="4"/>
  <c r="J127" i="4"/>
  <c r="J126" i="4"/>
  <c r="BK124" i="4"/>
  <c r="BK153" i="3"/>
  <c r="J152" i="3"/>
  <c r="J151" i="3"/>
  <c r="BK150" i="3"/>
  <c r="J149" i="3"/>
  <c r="J148" i="3"/>
  <c r="BK146" i="3"/>
  <c r="J145" i="3"/>
  <c r="J143" i="3"/>
  <c r="BK142" i="3"/>
  <c r="J141" i="3"/>
  <c r="BK138" i="3"/>
  <c r="J136" i="3"/>
  <c r="BK133" i="3"/>
  <c r="BK132" i="3"/>
  <c r="J131" i="3"/>
  <c r="BK129" i="3"/>
  <c r="BK127" i="3"/>
  <c r="J126" i="3"/>
  <c r="J124" i="3"/>
  <c r="BK153" i="2"/>
  <c r="BK152" i="2"/>
  <c r="BK151" i="2"/>
  <c r="J150" i="2"/>
  <c r="BK149" i="2"/>
  <c r="J148" i="2"/>
  <c r="BK146" i="2"/>
  <c r="BK145" i="2"/>
  <c r="J143" i="2"/>
  <c r="J142" i="2"/>
  <c r="BK141" i="2"/>
  <c r="J138" i="2"/>
  <c r="BK136" i="2"/>
  <c r="J133" i="2"/>
  <c r="BK132" i="2"/>
  <c r="J131" i="2"/>
  <c r="BK129" i="2"/>
  <c r="J127" i="2"/>
  <c r="BK126" i="2"/>
  <c r="BK124" i="2"/>
  <c r="AS94" i="1"/>
  <c r="BK137" i="5"/>
  <c r="BK136" i="5"/>
  <c r="J135" i="5"/>
  <c r="BK132" i="5"/>
  <c r="J129" i="5"/>
  <c r="BK127" i="5"/>
  <c r="J125" i="5"/>
  <c r="BK124" i="5"/>
  <c r="J153" i="4"/>
  <c r="J152" i="4"/>
  <c r="BK151" i="4"/>
  <c r="J150" i="4"/>
  <c r="J149" i="4"/>
  <c r="BK148" i="4"/>
  <c r="BK146" i="4"/>
  <c r="BK145" i="4"/>
  <c r="J143" i="4"/>
  <c r="BK142" i="4"/>
  <c r="BK141" i="4"/>
  <c r="J138" i="4"/>
  <c r="J136" i="4"/>
  <c r="BK133" i="4"/>
  <c r="BK132" i="4"/>
  <c r="BK131" i="4"/>
  <c r="J129" i="4"/>
  <c r="BK127" i="4"/>
  <c r="BK126" i="4"/>
  <c r="J124" i="4"/>
  <c r="J153" i="3"/>
  <c r="BK152" i="3"/>
  <c r="BK151" i="3"/>
  <c r="J150" i="3"/>
  <c r="BK149" i="3"/>
  <c r="BK148" i="3"/>
  <c r="J146" i="3"/>
  <c r="BK145" i="3"/>
  <c r="BK143" i="3"/>
  <c r="J142" i="3"/>
  <c r="BK141" i="3"/>
  <c r="J138" i="3"/>
  <c r="BK136" i="3"/>
  <c r="J133" i="3"/>
  <c r="J132" i="3"/>
  <c r="BK131" i="3"/>
  <c r="J129" i="3"/>
  <c r="J127" i="3"/>
  <c r="BK126" i="3"/>
  <c r="BK124" i="3"/>
  <c r="J153" i="2"/>
  <c r="J152" i="2"/>
  <c r="J151" i="2"/>
  <c r="BK150" i="2"/>
  <c r="J149" i="2"/>
  <c r="BK148" i="2"/>
  <c r="J146" i="2"/>
  <c r="J145" i="2"/>
  <c r="BK143" i="2"/>
  <c r="BK142" i="2"/>
  <c r="J141" i="2"/>
  <c r="BK138" i="2"/>
  <c r="J136" i="2"/>
  <c r="BK133" i="2"/>
  <c r="J132" i="2"/>
  <c r="BK131" i="2"/>
  <c r="J129" i="2"/>
  <c r="BK127" i="2"/>
  <c r="J126" i="2"/>
  <c r="J124" i="2"/>
  <c r="BK123" i="2" l="1"/>
  <c r="T123" i="2"/>
  <c r="P140" i="2"/>
  <c r="P135" i="2"/>
  <c r="T140" i="2"/>
  <c r="T135" i="2"/>
  <c r="P144" i="2"/>
  <c r="T144" i="2"/>
  <c r="BK123" i="3"/>
  <c r="R123" i="3"/>
  <c r="BK140" i="3"/>
  <c r="J140" i="3"/>
  <c r="J100" i="3" s="1"/>
  <c r="P140" i="3"/>
  <c r="P135" i="3"/>
  <c r="BK144" i="3"/>
  <c r="J144" i="3" s="1"/>
  <c r="J101" i="3" s="1"/>
  <c r="R144" i="3"/>
  <c r="BK123" i="4"/>
  <c r="J123" i="4" s="1"/>
  <c r="J98" i="4" s="1"/>
  <c r="R123" i="4"/>
  <c r="T140" i="4"/>
  <c r="T135" i="4" s="1"/>
  <c r="P144" i="4"/>
  <c r="T144" i="4"/>
  <c r="BK123" i="5"/>
  <c r="BK122" i="5" s="1"/>
  <c r="J122" i="5" s="1"/>
  <c r="J97" i="5" s="1"/>
  <c r="R123" i="5"/>
  <c r="R122" i="5" s="1"/>
  <c r="BK126" i="5"/>
  <c r="J126" i="5"/>
  <c r="J99" i="5"/>
  <c r="R126" i="5"/>
  <c r="BK134" i="5"/>
  <c r="J134" i="5"/>
  <c r="J101" i="5"/>
  <c r="R134" i="5"/>
  <c r="P123" i="2"/>
  <c r="R123" i="2"/>
  <c r="BK140" i="2"/>
  <c r="J140" i="2" s="1"/>
  <c r="J100" i="2" s="1"/>
  <c r="R140" i="2"/>
  <c r="R135" i="2"/>
  <c r="BK144" i="2"/>
  <c r="J144" i="2"/>
  <c r="J101" i="2"/>
  <c r="R144" i="2"/>
  <c r="P123" i="3"/>
  <c r="T123" i="3"/>
  <c r="R140" i="3"/>
  <c r="R135" i="3"/>
  <c r="T140" i="3"/>
  <c r="T135" i="3"/>
  <c r="P144" i="3"/>
  <c r="T144" i="3"/>
  <c r="P123" i="4"/>
  <c r="T123" i="4"/>
  <c r="BK140" i="4"/>
  <c r="J140" i="4"/>
  <c r="J100" i="4" s="1"/>
  <c r="P140" i="4"/>
  <c r="P135" i="4"/>
  <c r="R140" i="4"/>
  <c r="R135" i="4" s="1"/>
  <c r="BK144" i="4"/>
  <c r="J144" i="4"/>
  <c r="J101" i="4"/>
  <c r="R144" i="4"/>
  <c r="P123" i="5"/>
  <c r="P122" i="5"/>
  <c r="T123" i="5"/>
  <c r="T122" i="5" s="1"/>
  <c r="P126" i="5"/>
  <c r="T126" i="5"/>
  <c r="P134" i="5"/>
  <c r="T134" i="5"/>
  <c r="E85" i="2"/>
  <c r="F92" i="2"/>
  <c r="BE126" i="2"/>
  <c r="BE127" i="2"/>
  <c r="BE129" i="2"/>
  <c r="BE132" i="2"/>
  <c r="BE133" i="2"/>
  <c r="BE136" i="2"/>
  <c r="BE138" i="2"/>
  <c r="BE141" i="2"/>
  <c r="BE142" i="2"/>
  <c r="BE143" i="2"/>
  <c r="BE146" i="2"/>
  <c r="BE149" i="2"/>
  <c r="BE152" i="2"/>
  <c r="J115" i="3"/>
  <c r="BE124" i="3"/>
  <c r="BE129" i="3"/>
  <c r="BE132" i="3"/>
  <c r="BE138" i="3"/>
  <c r="BE141" i="3"/>
  <c r="BE142" i="3"/>
  <c r="BE146" i="3"/>
  <c r="BE148" i="3"/>
  <c r="BE150" i="3"/>
  <c r="BE151" i="3"/>
  <c r="BE153" i="3"/>
  <c r="BK135" i="3"/>
  <c r="J135" i="3"/>
  <c r="J99" i="3" s="1"/>
  <c r="E85" i="4"/>
  <c r="F92" i="4"/>
  <c r="J115" i="4"/>
  <c r="BE129" i="4"/>
  <c r="BE132" i="4"/>
  <c r="BE138" i="4"/>
  <c r="BE141" i="4"/>
  <c r="BE143" i="4"/>
  <c r="BE145" i="4"/>
  <c r="BE146" i="4"/>
  <c r="BE148" i="4"/>
  <c r="BE149" i="4"/>
  <c r="BE150" i="4"/>
  <c r="BE153" i="4"/>
  <c r="J115" i="5"/>
  <c r="BE125" i="5"/>
  <c r="BE132" i="5"/>
  <c r="BE136" i="5"/>
  <c r="BK131" i="5"/>
  <c r="J131" i="5" s="1"/>
  <c r="J100" i="5" s="1"/>
  <c r="J89" i="2"/>
  <c r="BE124" i="2"/>
  <c r="BE131" i="2"/>
  <c r="BE145" i="2"/>
  <c r="BE148" i="2"/>
  <c r="BE150" i="2"/>
  <c r="BE151" i="2"/>
  <c r="BE153" i="2"/>
  <c r="E85" i="3"/>
  <c r="F92" i="3"/>
  <c r="BE126" i="3"/>
  <c r="BE127" i="3"/>
  <c r="BE131" i="3"/>
  <c r="BE133" i="3"/>
  <c r="BE136" i="3"/>
  <c r="BE143" i="3"/>
  <c r="BE145" i="3"/>
  <c r="BE149" i="3"/>
  <c r="BE152" i="3"/>
  <c r="BE124" i="4"/>
  <c r="BE126" i="4"/>
  <c r="BE127" i="4"/>
  <c r="BE131" i="4"/>
  <c r="BE133" i="4"/>
  <c r="BE136" i="4"/>
  <c r="BE142" i="4"/>
  <c r="BE151" i="4"/>
  <c r="BE152" i="4"/>
  <c r="BK135" i="4"/>
  <c r="J135" i="4" s="1"/>
  <c r="J99" i="4" s="1"/>
  <c r="E85" i="5"/>
  <c r="F92" i="5"/>
  <c r="BE124" i="5"/>
  <c r="BE127" i="5"/>
  <c r="BE129" i="5"/>
  <c r="BE135" i="5"/>
  <c r="BE137" i="5"/>
  <c r="F34" i="2"/>
  <c r="BA95" i="1" s="1"/>
  <c r="F35" i="2"/>
  <c r="BB95" i="1" s="1"/>
  <c r="F36" i="2"/>
  <c r="BC95" i="1" s="1"/>
  <c r="J34" i="3"/>
  <c r="AW96" i="1" s="1"/>
  <c r="F36" i="3"/>
  <c r="BC96" i="1" s="1"/>
  <c r="J34" i="4"/>
  <c r="AW97" i="1" s="1"/>
  <c r="F36" i="4"/>
  <c r="BC97" i="1" s="1"/>
  <c r="F34" i="5"/>
  <c r="BA98" i="1" s="1"/>
  <c r="F36" i="5"/>
  <c r="BC98" i="1" s="1"/>
  <c r="J34" i="2"/>
  <c r="AW95" i="1" s="1"/>
  <c r="F35" i="3"/>
  <c r="BB96" i="1" s="1"/>
  <c r="F35" i="4"/>
  <c r="BB97" i="1" s="1"/>
  <c r="J34" i="5"/>
  <c r="AW98" i="1" s="1"/>
  <c r="F35" i="5"/>
  <c r="BB98" i="1" s="1"/>
  <c r="F37" i="2"/>
  <c r="BD95" i="1" s="1"/>
  <c r="F34" i="3"/>
  <c r="BA96" i="1" s="1"/>
  <c r="F37" i="3"/>
  <c r="BD96" i="1" s="1"/>
  <c r="F34" i="4"/>
  <c r="BA97" i="1" s="1"/>
  <c r="F37" i="4"/>
  <c r="BD97" i="1" s="1"/>
  <c r="F37" i="5"/>
  <c r="BD98" i="1" s="1"/>
  <c r="BK135" i="2" l="1"/>
  <c r="J135" i="2" s="1"/>
  <c r="J99" i="2" s="1"/>
  <c r="T121" i="5"/>
  <c r="T122" i="4"/>
  <c r="T121" i="4"/>
  <c r="T122" i="3"/>
  <c r="T121" i="3"/>
  <c r="R121" i="5"/>
  <c r="P121" i="5"/>
  <c r="AU98" i="1" s="1"/>
  <c r="P122" i="4"/>
  <c r="P121" i="4"/>
  <c r="AU97" i="1"/>
  <c r="P122" i="3"/>
  <c r="P121" i="3"/>
  <c r="AU96" i="1"/>
  <c r="R122" i="2"/>
  <c r="R121" i="2" s="1"/>
  <c r="P122" i="2"/>
  <c r="P121" i="2"/>
  <c r="AU95" i="1"/>
  <c r="R122" i="4"/>
  <c r="R121" i="4"/>
  <c r="R122" i="3"/>
  <c r="R121" i="3"/>
  <c r="BK122" i="3"/>
  <c r="J122" i="3" s="1"/>
  <c r="J97" i="3" s="1"/>
  <c r="T122" i="2"/>
  <c r="T121" i="2" s="1"/>
  <c r="BK122" i="2"/>
  <c r="BK121" i="2"/>
  <c r="J121" i="2"/>
  <c r="J96" i="2" s="1"/>
  <c r="J123" i="2"/>
  <c r="J98" i="2"/>
  <c r="J123" i="3"/>
  <c r="J98" i="3" s="1"/>
  <c r="BK121" i="5"/>
  <c r="J121" i="5"/>
  <c r="J96" i="5"/>
  <c r="J123" i="5"/>
  <c r="J98" i="5"/>
  <c r="BK122" i="4"/>
  <c r="J122" i="4"/>
  <c r="J97" i="4" s="1"/>
  <c r="BD94" i="1"/>
  <c r="W33" i="1"/>
  <c r="J33" i="3"/>
  <c r="AV96" i="1" s="1"/>
  <c r="AT96" i="1" s="1"/>
  <c r="J33" i="4"/>
  <c r="AV97" i="1"/>
  <c r="AT97" i="1" s="1"/>
  <c r="BC94" i="1"/>
  <c r="W32" i="1" s="1"/>
  <c r="F33" i="3"/>
  <c r="AZ96" i="1" s="1"/>
  <c r="J33" i="5"/>
  <c r="AV98" i="1" s="1"/>
  <c r="AT98" i="1" s="1"/>
  <c r="BA94" i="1"/>
  <c r="W30" i="1" s="1"/>
  <c r="F33" i="2"/>
  <c r="AZ95" i="1"/>
  <c r="F33" i="5"/>
  <c r="AZ98" i="1" s="1"/>
  <c r="BB94" i="1"/>
  <c r="W31" i="1"/>
  <c r="J33" i="2"/>
  <c r="AV95" i="1" s="1"/>
  <c r="AT95" i="1" s="1"/>
  <c r="F33" i="4"/>
  <c r="AZ97" i="1" s="1"/>
  <c r="J122" i="2" l="1"/>
  <c r="J97" i="2"/>
  <c r="BK121" i="3"/>
  <c r="J121" i="3"/>
  <c r="J96" i="3" s="1"/>
  <c r="BK121" i="4"/>
  <c r="J121" i="4"/>
  <c r="AZ94" i="1"/>
  <c r="W29" i="1" s="1"/>
  <c r="AU94" i="1"/>
  <c r="J30" i="4"/>
  <c r="AG97" i="1"/>
  <c r="AN97" i="1" s="1"/>
  <c r="AX94" i="1"/>
  <c r="AY94" i="1"/>
  <c r="J30" i="2"/>
  <c r="AG95" i="1" s="1"/>
  <c r="AN95" i="1" s="1"/>
  <c r="J30" i="5"/>
  <c r="AG98" i="1"/>
  <c r="AN98" i="1" s="1"/>
  <c r="AW94" i="1"/>
  <c r="AK30" i="1"/>
  <c r="J96" i="4" l="1"/>
  <c r="J39" i="5"/>
  <c r="J39" i="2"/>
  <c r="J39" i="4"/>
  <c r="AV94" i="1"/>
  <c r="AK29" i="1"/>
  <c r="J30" i="3"/>
  <c r="AG96" i="1"/>
  <c r="AN96" i="1" s="1"/>
  <c r="J39" i="3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<sst xmlns="http://schemas.openxmlformats.org/spreadsheetml/2006/main" count="1905" uniqueCount="284">
  <si>
    <t>Export Komplet</t>
  </si>
  <si>
    <t/>
  </si>
  <si>
    <t>2.0</t>
  </si>
  <si>
    <t>ZAMOK</t>
  </si>
  <si>
    <t>False</t>
  </si>
  <si>
    <t>{22e7449d-0c46-4938-bccd-d32d184c9888}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</si>
  <si>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</si>
  <si>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</si>
  <si>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</si>
  <si>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</si>
  <si>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</si>
  <si>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</si>
  <si>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</si>
  <si>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</si>
  <si>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20210701001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</si>
  <si>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</si>
  <si>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</si>
  <si>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BOHUMÍNSKÁ MĚSTSKÁ NEMOCNICE - DEMOLICE OBJEKTŮ</t>
  </si>
  <si>
    <t>KSO:</t>
  </si>
  <si>
    <t>CC-CZ:</t>
  </si>
  <si>
    <t>Místo:</t>
  </si>
  <si>
    <t>Bohumín</t>
  </si>
  <si>
    <t>Datum:</t>
  </si>
  <si>
    <t>6. 1. 2021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</si>
  <si>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</si>
  <si>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</si>
  <si>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</si>
  <si>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</si>
  <si>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</si>
  <si>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</si>
  <si>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</si>
  <si>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</si>
  <si>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</si>
  <si>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</si>
  <si>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</si>
  <si>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</si>
  <si>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</si>
  <si>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</si>
  <si>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</si>
  <si>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</si>
  <si>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</si>
  <si>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</si>
  <si>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</si>
  <si>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</si>
  <si>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</si>
  <si>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</si>
  <si>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</si>
  <si>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</si>
  <si>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</si>
  <si>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</si>
  <si>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</si>
  <si>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</si>
  <si>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</si>
  <si>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</si>
  <si>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</si>
  <si>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</si>
  <si>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</si>
  <si>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</si>
  <si>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</si>
  <si>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</si>
  <si>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</si>
  <si>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</si>
  <si>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</si>
  <si>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</si>
  <si>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</si>
  <si>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</si>
  <si>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</si>
  <si>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</si>
  <si>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</si>
  <si>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</si>
  <si>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</si>
  <si>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</si>
  <si>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</si>
  <si>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</si>
  <si>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</si>
  <si>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</si>
  <si>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</si>
  <si>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</si>
  <si>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</si>
  <si>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</si>
  <si>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</si>
  <si>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</si>
  <si>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Objekt skladu </t>
  </si>
  <si>
    <t>STA</t>
  </si>
  <si>
    <t>1</t>
  </si>
  <si>
    <t>{943958f7-49bc-4518-82b8-94f8ef54e825}</t>
  </si>
  <si>
    <t>2</t>
  </si>
  <si>
    <t>002</t>
  </si>
  <si>
    <t xml:space="preserve">Objekt márnice </t>
  </si>
  <si>
    <t>{27f40948-4bfc-4e92-b6e6-96af9dacd924}</t>
  </si>
  <si>
    <t>003</t>
  </si>
  <si>
    <t>Objekt garáží</t>
  </si>
  <si>
    <t>{81bf94c6-8251-4433-9ee9-deea8fe92541}</t>
  </si>
  <si>
    <t>004</t>
  </si>
  <si>
    <t xml:space="preserve">Ostatní a vedlejší náklady </t>
  </si>
  <si>
    <t>{e1af5079-14ba-4cd7-b1b9-c2a81578003b}</t>
  </si>
  <si>
    <t>KRYCÍ LIST SOUPISU PRACÍ</t>
  </si>
  <si>
    <t>Objekt:</t>
  </si>
  <si>
    <t xml:space="preserve">001 - Objekt skladu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</si>
  <si>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</si>
  <si>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</si>
  <si>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</si>
  <si>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</si>
  <si>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</si>
  <si>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</si>
  <si>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</si>
  <si>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</si>
  <si>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</si>
  <si>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</si>
  <si>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</si>
  <si>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</si>
  <si>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</si>
  <si>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</si>
  <si>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</si>
  <si>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</si>
  <si>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</si>
  <si>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</si>
  <si>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</si>
  <si>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</si>
  <si>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</si>
  <si>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</si>
  <si>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</si>
  <si>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</si>
  <si>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</si>
  <si>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</si>
  <si>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</si>
  <si>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</si>
  <si>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</si>
  <si>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jam nezapažených v hornině třídy těžitelnosti I, skupiny 3 objem do 500 m3 strojně</t>
  </si>
  <si>
    <t>m3</t>
  </si>
  <si>
    <t>4</t>
  </si>
  <si>
    <t>-157816681</t>
  </si>
  <si>
    <t>VV</t>
  </si>
  <si>
    <t>"odkop pro vybourání základů"200*1,1</t>
  </si>
  <si>
    <t>162751117</t>
  </si>
  <si>
    <t>Vodorovné přemístění do 10000 m výkopku/sypaniny z horniny třídy těžitelnosti I, skupiny 1 až 3</t>
  </si>
  <si>
    <t>-423733544</t>
  </si>
  <si>
    <t>3</t>
  </si>
  <si>
    <t>162751119</t>
  </si>
  <si>
    <t>Příplatek k vodorovnému přemístění výkopku/sypaniny z horniny třídy těžitelnosti I, skupiny 1 až 3 ZKD 1000 m přes 10000 m</t>
  </si>
  <si>
    <t>1436762851</t>
  </si>
  <si>
    <t>"do 15 km"220*5</t>
  </si>
  <si>
    <t>171201221</t>
  </si>
  <si>
    <t>Poplatek za uložení na skládce (skládkovné) zeminy a kamení kód odpadu 17 05 04</t>
  </si>
  <si>
    <t>t</t>
  </si>
  <si>
    <t>2119987874</t>
  </si>
  <si>
    <t>220*1,8</t>
  </si>
  <si>
    <t>5</t>
  </si>
  <si>
    <t>171251201</t>
  </si>
  <si>
    <t>Uložení sypaniny na skládky nebo meziskládky</t>
  </si>
  <si>
    <t>-702621696</t>
  </si>
  <si>
    <t>6</t>
  </si>
  <si>
    <t>174151101</t>
  </si>
  <si>
    <t>Zásyp jam, šachet rýh nebo kolem objektů sypaninou se zhutněním</t>
  </si>
  <si>
    <t>1712449568</t>
  </si>
  <si>
    <t>7</t>
  </si>
  <si>
    <t>M</t>
  </si>
  <si>
    <t>58344197</t>
  </si>
  <si>
    <t>štěrkodrť frakce 0/63</t>
  </si>
  <si>
    <t>8</t>
  </si>
  <si>
    <t>-494208784</t>
  </si>
  <si>
    <t>220*1,6</t>
  </si>
  <si>
    <t>9</t>
  </si>
  <si>
    <t>Ostatní konstrukce a práce, bourání</t>
  </si>
  <si>
    <t>961055111</t>
  </si>
  <si>
    <t>Bourání základů ze ŽB</t>
  </si>
  <si>
    <t>-499223922</t>
  </si>
  <si>
    <t>"předpoklad"65</t>
  </si>
  <si>
    <t>981013314</t>
  </si>
  <si>
    <t>Demolice budov zděných na MVC podíl konstrukcí do 25 % těžkou mechanizací</t>
  </si>
  <si>
    <t>1425875091</t>
  </si>
  <si>
    <t>"viz. výkresová část"16*11,2*6,2</t>
  </si>
  <si>
    <t>95</t>
  </si>
  <si>
    <t>Různé dokončovací konstrukce a práce pozemních staveb</t>
  </si>
  <si>
    <t>10</t>
  </si>
  <si>
    <t>95101</t>
  </si>
  <si>
    <t xml:space="preserve">Odpojení a zabezpečení elektroinstalace </t>
  </si>
  <si>
    <t>kus</t>
  </si>
  <si>
    <t>-138275622</t>
  </si>
  <si>
    <t>11</t>
  </si>
  <si>
    <t>95103</t>
  </si>
  <si>
    <t xml:space="preserve">Odpojení,  zaslepení ,   zabezpečení  kanalizace </t>
  </si>
  <si>
    <t>-899267542</t>
  </si>
  <si>
    <t>12</t>
  </si>
  <si>
    <t>95110</t>
  </si>
  <si>
    <t xml:space="preserve">Odpojení a zabezpečení přívodu vody </t>
  </si>
  <si>
    <t>-1310723357</t>
  </si>
  <si>
    <t>997</t>
  </si>
  <si>
    <t>Přesun sutě</t>
  </si>
  <si>
    <t>13</t>
  </si>
  <si>
    <t>997006512</t>
  </si>
  <si>
    <t>Vodorovné doprava suti s naložením a složením na skládku do 1 km</t>
  </si>
  <si>
    <t>1799079663</t>
  </si>
  <si>
    <t>14</t>
  </si>
  <si>
    <t>997006519</t>
  </si>
  <si>
    <t>Příplatek k vodorovnému přemístění suti na skládku ZKD 1 km přes 1 km</t>
  </si>
  <si>
    <t>2014024894</t>
  </si>
  <si>
    <t>655,968*14 'Přepočtené koeficientem množství</t>
  </si>
  <si>
    <t>997006551</t>
  </si>
  <si>
    <t>Hrubé urovnání suti na skládce bez zhutnění</t>
  </si>
  <si>
    <t>1228942046</t>
  </si>
  <si>
    <t>16</t>
  </si>
  <si>
    <t>997013602</t>
  </si>
  <si>
    <t>Poplatek za uložení na skládce (skládkovné) stavebního odpadu železobetonového kód odpadu 17 01 01</t>
  </si>
  <si>
    <t>-1790487558</t>
  </si>
  <si>
    <t>17</t>
  </si>
  <si>
    <t>997013631</t>
  </si>
  <si>
    <t>Poplatek za uložení na skládce (skládkovné) stavebního odpadu směsného kód odpadu 17 09 04</t>
  </si>
  <si>
    <t>-1092763083</t>
  </si>
  <si>
    <t>18</t>
  </si>
  <si>
    <t>997013804</t>
  </si>
  <si>
    <t>Poplatek za uložení na skládce (skládkovné) stavebního odpadu ze skla kód odpadu 17 02 02</t>
  </si>
  <si>
    <t>2012983801</t>
  </si>
  <si>
    <t>19</t>
  </si>
  <si>
    <t>997013811</t>
  </si>
  <si>
    <t>Poplatek za uložení na skládce (skládkovné) stavebního odpadu dřevěného kód odpadu 17 02 01</t>
  </si>
  <si>
    <t>-1521385029</t>
  </si>
  <si>
    <t>20</t>
  </si>
  <si>
    <t>997013814</t>
  </si>
  <si>
    <t>Poplatek za uložení na skládce (skládkovné) stavebního odpadu izolací kód odpadu 17 06 04</t>
  </si>
  <si>
    <t>-178102535</t>
  </si>
  <si>
    <t xml:space="preserve">002 - Objekt márnice </t>
  </si>
  <si>
    <t>"odkop pro vybourání základů"360</t>
  </si>
  <si>
    <t>"do 15 km"360*5</t>
  </si>
  <si>
    <t>360*1,8</t>
  </si>
  <si>
    <t>360*1,6</t>
  </si>
  <si>
    <t>"předpoklad"110*0,8*1,2</t>
  </si>
  <si>
    <t>-523271164</t>
  </si>
  <si>
    <t>"viz. výkresová část"335*4,3+141*2,3</t>
  </si>
  <si>
    <t>1047,6*14 'Přepočtené koeficientem množství</t>
  </si>
  <si>
    <t>003 - Objekt garáží</t>
  </si>
  <si>
    <t>"odkop pro vybourání základů"1075</t>
  </si>
  <si>
    <t>"do 15 km"1075*5</t>
  </si>
  <si>
    <t>1075*1,8</t>
  </si>
  <si>
    <t>1075*1,6</t>
  </si>
  <si>
    <t>"předpoklad"(260+12,5+8,5+4*70)*0,6*1</t>
  </si>
  <si>
    <t>1250909925</t>
  </si>
  <si>
    <t>"viz.výkresy bouracíh prací"387*1,7*0,5+378*3,7+450*3,7+450*1,3*0,5+241*4+241*2,7*0,5</t>
  </si>
  <si>
    <t>3046,32*14 'Přepočtené koeficientem množství</t>
  </si>
  <si>
    <t xml:space="preserve">004 - Ostatní a vedlejší náklady </t>
  </si>
  <si>
    <t xml:space="preserve">    999 - Ostatní vedlejší náklady </t>
  </si>
  <si>
    <t>VRN1 - Průzkumné, geodetické a projektové práce</t>
  </si>
  <si>
    <t>VRN3 - Zařízení staveniště</t>
  </si>
  <si>
    <t>VRN9 - Ostatní náklady</t>
  </si>
  <si>
    <t>999</t>
  </si>
  <si>
    <t xml:space="preserve">Ostatní vedlejší náklady </t>
  </si>
  <si>
    <t>999004</t>
  </si>
  <si>
    <t xml:space="preserve">Dočasné dopravní značení </t>
  </si>
  <si>
    <t>soubor</t>
  </si>
  <si>
    <t>-619347066</t>
  </si>
  <si>
    <t>999006</t>
  </si>
  <si>
    <t xml:space="preserve">Zpracování technologického postupu prací </t>
  </si>
  <si>
    <t>1427407603</t>
  </si>
  <si>
    <t>VRN1</t>
  </si>
  <si>
    <t>Průzkumné, geodetické a projektové práce</t>
  </si>
  <si>
    <t>013254101</t>
  </si>
  <si>
    <t xml:space="preserve">Monitoring v průběhu výstavby </t>
  </si>
  <si>
    <t>99551233</t>
  </si>
  <si>
    <t>P</t>
  </si>
  <si>
    <t xml:space="preserve">Poznámka k položce:_x000D_
Fotografie nebo videozáznamy zakrývaných konstrukcí a jiných skutečností rozhodných např. pro vícepráce a méněpráce_x000D_
</t>
  </si>
  <si>
    <t>R-990010</t>
  </si>
  <si>
    <t xml:space="preserve">Vytýčení  a ochrana stávajících   inženýrských sítí </t>
  </si>
  <si>
    <t>-999433970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</si>
  <si>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</si>
  <si>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VRN3</t>
  </si>
  <si>
    <t>Zařízení staveniště</t>
  </si>
  <si>
    <t>032103000</t>
  </si>
  <si>
    <t xml:space="preserve">Zařízení staveniště - zřízení, provoz, odstranění </t>
  </si>
  <si>
    <t>1024</t>
  </si>
  <si>
    <t>265349525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</si>
  <si>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</t>
  </si>
  <si>
    <t>VRN9</t>
  </si>
  <si>
    <t>Ostatní náklady</t>
  </si>
  <si>
    <t>091003005</t>
  </si>
  <si>
    <t>Uvedení ploch poškozených stavbou do původního stavu</t>
  </si>
  <si>
    <t>-1791027028</t>
  </si>
  <si>
    <t>R-9120010</t>
  </si>
  <si>
    <t xml:space="preserve">Doplnění staveništního oplocení v. 1800 mm </t>
  </si>
  <si>
    <t>m</t>
  </si>
  <si>
    <t>2079914027</t>
  </si>
  <si>
    <t>R-9120013</t>
  </si>
  <si>
    <t>Stavební úpravy spojené s úpravou stávajícího rozvaděče</t>
  </si>
  <si>
    <t>-1968448379</t>
  </si>
  <si>
    <t xml:space="preserve">Poznámka k položce:_x000D_
Zhotovitel ocení tuto položku částkou 70 tis. Kč bez DPH. 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</si>
</sst>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0"/>
      <c r="AQ5" s="20"/>
      <c r="AR5" s="18"/>
      <c r="BE5" s="255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0"/>
      <c r="AQ6" s="20"/>
      <c r="AR6" s="18"/>
      <c r="BE6" s="256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56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56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6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56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56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6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56"/>
      <c r="BS13" s="15" t="s">
        <v>6</v>
      </c>
    </row>
    <row r="14" spans="1:74" ht="12.75">
      <c r="B14" s="19"/>
      <c r="C14" s="20"/>
      <c r="D14" s="20"/>
      <c r="E14" s="261" t="s">
        <v>29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56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6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56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56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6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56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56"/>
      <c r="BS20" s="15" t="s">
        <v>32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6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6"/>
    </row>
    <row r="23" spans="1:71" s="1" customFormat="1" ht="16.5" customHeight="1">
      <c r="B23" s="19"/>
      <c r="C23" s="20"/>
      <c r="D23" s="20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0"/>
      <c r="AP23" s="20"/>
      <c r="AQ23" s="20"/>
      <c r="AR23" s="18"/>
      <c r="BE23" s="256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6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56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4">
        <f>ROUND(AG94,2)</f>
        <v>0</v>
      </c>
      <c r="AL26" s="265"/>
      <c r="AM26" s="265"/>
      <c r="AN26" s="265"/>
      <c r="AO26" s="265"/>
      <c r="AP26" s="34"/>
      <c r="AQ26" s="34"/>
      <c r="AR26" s="37"/>
      <c r="BE26" s="256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6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6" t="s">
        <v>37</v>
      </c>
      <c r="M28" s="266"/>
      <c r="N28" s="266"/>
      <c r="O28" s="266"/>
      <c r="P28" s="266"/>
      <c r="Q28" s="34"/>
      <c r="R28" s="34"/>
      <c r="S28" s="34"/>
      <c r="T28" s="34"/>
      <c r="U28" s="34"/>
      <c r="V28" s="34"/>
      <c r="W28" s="266" t="s">
        <v>38</v>
      </c>
      <c r="X28" s="266"/>
      <c r="Y28" s="266"/>
      <c r="Z28" s="266"/>
      <c r="AA28" s="266"/>
      <c r="AB28" s="266"/>
      <c r="AC28" s="266"/>
      <c r="AD28" s="266"/>
      <c r="AE28" s="266"/>
      <c r="AF28" s="34"/>
      <c r="AG28" s="34"/>
      <c r="AH28" s="34"/>
      <c r="AI28" s="34"/>
      <c r="AJ28" s="34"/>
      <c r="AK28" s="266" t="s">
        <v>39</v>
      </c>
      <c r="AL28" s="266"/>
      <c r="AM28" s="266"/>
      <c r="AN28" s="266"/>
      <c r="AO28" s="266"/>
      <c r="AP28" s="34"/>
      <c r="AQ28" s="34"/>
      <c r="AR28" s="37"/>
      <c r="BE28" s="256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69">
        <v>0.21</v>
      </c>
      <c r="M29" s="268"/>
      <c r="N29" s="268"/>
      <c r="O29" s="268"/>
      <c r="P29" s="268"/>
      <c r="Q29" s="39"/>
      <c r="R29" s="39"/>
      <c r="S29" s="39"/>
      <c r="T29" s="39"/>
      <c r="U29" s="39"/>
      <c r="V29" s="39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39"/>
      <c r="AG29" s="39"/>
      <c r="AH29" s="39"/>
      <c r="AI29" s="39"/>
      <c r="AJ29" s="39"/>
      <c r="AK29" s="267">
        <f>ROUND(AV94, 2)</f>
        <v>0</v>
      </c>
      <c r="AL29" s="268"/>
      <c r="AM29" s="268"/>
      <c r="AN29" s="268"/>
      <c r="AO29" s="268"/>
      <c r="AP29" s="39"/>
      <c r="AQ29" s="39"/>
      <c r="AR29" s="40"/>
      <c r="BE29" s="257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69">
        <v>0.15</v>
      </c>
      <c r="M30" s="268"/>
      <c r="N30" s="268"/>
      <c r="O30" s="268"/>
      <c r="P30" s="268"/>
      <c r="Q30" s="39"/>
      <c r="R30" s="39"/>
      <c r="S30" s="39"/>
      <c r="T30" s="39"/>
      <c r="U30" s="39"/>
      <c r="V30" s="39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39"/>
      <c r="AG30" s="39"/>
      <c r="AH30" s="39"/>
      <c r="AI30" s="39"/>
      <c r="AJ30" s="39"/>
      <c r="AK30" s="267">
        <f>ROUND(AW94, 2)</f>
        <v>0</v>
      </c>
      <c r="AL30" s="268"/>
      <c r="AM30" s="268"/>
      <c r="AN30" s="268"/>
      <c r="AO30" s="268"/>
      <c r="AP30" s="39"/>
      <c r="AQ30" s="39"/>
      <c r="AR30" s="40"/>
      <c r="BE30" s="257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69">
        <v>0.21</v>
      </c>
      <c r="M31" s="268"/>
      <c r="N31" s="268"/>
      <c r="O31" s="268"/>
      <c r="P31" s="268"/>
      <c r="Q31" s="39"/>
      <c r="R31" s="39"/>
      <c r="S31" s="39"/>
      <c r="T31" s="39"/>
      <c r="U31" s="39"/>
      <c r="V31" s="39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39"/>
      <c r="AG31" s="39"/>
      <c r="AH31" s="39"/>
      <c r="AI31" s="39"/>
      <c r="AJ31" s="39"/>
      <c r="AK31" s="267">
        <v>0</v>
      </c>
      <c r="AL31" s="268"/>
      <c r="AM31" s="268"/>
      <c r="AN31" s="268"/>
      <c r="AO31" s="268"/>
      <c r="AP31" s="39"/>
      <c r="AQ31" s="39"/>
      <c r="AR31" s="40"/>
      <c r="BE31" s="257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69">
        <v>0.15</v>
      </c>
      <c r="M32" s="268"/>
      <c r="N32" s="268"/>
      <c r="O32" s="268"/>
      <c r="P32" s="268"/>
      <c r="Q32" s="39"/>
      <c r="R32" s="39"/>
      <c r="S32" s="39"/>
      <c r="T32" s="39"/>
      <c r="U32" s="39"/>
      <c r="V32" s="39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39"/>
      <c r="AG32" s="39"/>
      <c r="AH32" s="39"/>
      <c r="AI32" s="39"/>
      <c r="AJ32" s="39"/>
      <c r="AK32" s="267">
        <v>0</v>
      </c>
      <c r="AL32" s="268"/>
      <c r="AM32" s="268"/>
      <c r="AN32" s="268"/>
      <c r="AO32" s="268"/>
      <c r="AP32" s="39"/>
      <c r="AQ32" s="39"/>
      <c r="AR32" s="40"/>
      <c r="BE32" s="257"/>
    </row>
    <row r="33" spans="1:57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69">
        <v>0</v>
      </c>
      <c r="M33" s="268"/>
      <c r="N33" s="268"/>
      <c r="O33" s="268"/>
      <c r="P33" s="268"/>
      <c r="Q33" s="39"/>
      <c r="R33" s="39"/>
      <c r="S33" s="39"/>
      <c r="T33" s="39"/>
      <c r="U33" s="39"/>
      <c r="V33" s="39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39"/>
      <c r="AG33" s="39"/>
      <c r="AH33" s="39"/>
      <c r="AI33" s="39"/>
      <c r="AJ33" s="39"/>
      <c r="AK33" s="267">
        <v>0</v>
      </c>
      <c r="AL33" s="268"/>
      <c r="AM33" s="268"/>
      <c r="AN33" s="268"/>
      <c r="AO33" s="268"/>
      <c r="AP33" s="39"/>
      <c r="AQ33" s="39"/>
      <c r="AR33" s="40"/>
      <c r="BE33" s="257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6"/>
    </row>
    <row r="35" spans="1:57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73" t="s">
        <v>48</v>
      </c>
      <c r="Y35" s="271"/>
      <c r="Z35" s="271"/>
      <c r="AA35" s="271"/>
      <c r="AB35" s="271"/>
      <c r="AC35" s="43"/>
      <c r="AD35" s="43"/>
      <c r="AE35" s="43"/>
      <c r="AF35" s="43"/>
      <c r="AG35" s="43"/>
      <c r="AH35" s="43"/>
      <c r="AI35" s="43"/>
      <c r="AJ35" s="43"/>
      <c r="AK35" s="270">
        <f>SUM(AK26:AK33)</f>
        <v>0</v>
      </c>
      <c r="AL35" s="271"/>
      <c r="AM35" s="271"/>
      <c r="AN35" s="271"/>
      <c r="AO35" s="272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20210701001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4" t="str">
        <f>K6</f>
        <v>BOHUMÍNSKÁ MĚSTSKÁ NEMOCNICE - DEMOLICE OBJEKTŮ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Bohumín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6" t="str">
        <f>IF(AN8= "","",AN8)</f>
        <v>6. 1. 2021</v>
      </c>
      <c r="AN87" s="236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Město Bohumín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37" t="str">
        <f>IF(E17="","",E17)</f>
        <v>ATRIS s.r.o.</v>
      </c>
      <c r="AN89" s="238"/>
      <c r="AO89" s="238"/>
      <c r="AP89" s="238"/>
      <c r="AQ89" s="34"/>
      <c r="AR89" s="37"/>
      <c r="AS89" s="239" t="s">
        <v>56</v>
      </c>
      <c r="AT89" s="240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37" t="str">
        <f>IF(E20="","",E20)</f>
        <v>Barbora Kyšková</v>
      </c>
      <c r="AN90" s="238"/>
      <c r="AO90" s="238"/>
      <c r="AP90" s="238"/>
      <c r="AQ90" s="34"/>
      <c r="AR90" s="37"/>
      <c r="AS90" s="241"/>
      <c r="AT90" s="242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43"/>
      <c r="AT91" s="244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5" t="s">
        <v>57</v>
      </c>
      <c r="D92" s="246"/>
      <c r="E92" s="246"/>
      <c r="F92" s="246"/>
      <c r="G92" s="246"/>
      <c r="H92" s="71"/>
      <c r="I92" s="248" t="s">
        <v>58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 t="s">
        <v>59</v>
      </c>
      <c r="AH92" s="246"/>
      <c r="AI92" s="246"/>
      <c r="AJ92" s="246"/>
      <c r="AK92" s="246"/>
      <c r="AL92" s="246"/>
      <c r="AM92" s="246"/>
      <c r="AN92" s="248" t="s">
        <v>60</v>
      </c>
      <c r="AO92" s="246"/>
      <c r="AP92" s="249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53">
        <f>ROUND(SUM(AG95:AG98),2)</f>
        <v>0</v>
      </c>
      <c r="AH94" s="253"/>
      <c r="AI94" s="253"/>
      <c r="AJ94" s="253"/>
      <c r="AK94" s="253"/>
      <c r="AL94" s="253"/>
      <c r="AM94" s="253"/>
      <c r="AN94" s="254">
        <f>SUM(AG94,AT94)</f>
        <v>0</v>
      </c>
      <c r="AO94" s="254"/>
      <c r="AP94" s="254"/>
      <c r="AQ94" s="83" t="s">
        <v>1</v>
      </c>
      <c r="AR94" s="84"/>
      <c r="AS94" s="85">
        <f>ROUND(SUM(AS95:AS98),2)</f>
        <v>0</v>
      </c>
      <c r="AT94" s="86">
        <f>ROUND(SUM(AV94:AW94),2)</f>
        <v>0</v>
      </c>
      <c r="AU94" s="87">
        <f>ROUND(SUM(AU95:AU98),5)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ROUND(SUM(AZ95:AZ98),2)</f>
        <v>0</v>
      </c>
      <c r="BA94" s="86">
        <f>ROUND(SUM(BA95:BA98),2)</f>
        <v>0</v>
      </c>
      <c r="BB94" s="86">
        <f>ROUND(SUM(BB95:BB98),2)</f>
        <v>0</v>
      </c>
      <c r="BC94" s="86">
        <f>ROUND(SUM(BC95:BC98),2)</f>
        <v>0</v>
      </c>
      <c r="BD94" s="88">
        <f>ROUND(SUM(BD95:BD98),2)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16.5" customHeight="1">
      <c r="A95" s="91" t="s">
        <v>80</v>
      </c>
      <c r="B95" s="92"/>
      <c r="C95" s="93"/>
      <c r="D95" s="250" t="s">
        <v>81</v>
      </c>
      <c r="E95" s="250"/>
      <c r="F95" s="250"/>
      <c r="G95" s="250"/>
      <c r="H95" s="250"/>
      <c r="I95" s="94"/>
      <c r="J95" s="250" t="s">
        <v>82</v>
      </c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51">
        <f>'001 - Objekt skladu '!J30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95" t="s">
        <v>83</v>
      </c>
      <c r="AR95" s="96"/>
      <c r="AS95" s="97">
        <v>0</v>
      </c>
      <c r="AT95" s="98">
        <f>ROUND(SUM(AV95:AW95),2)</f>
        <v>0</v>
      </c>
      <c r="AU95" s="99">
        <f>'001 - Objekt skladu '!P121</f>
        <v>0</v>
      </c>
      <c r="AV95" s="98">
        <f>'001 - Objekt skladu '!J33</f>
        <v>0</v>
      </c>
      <c r="AW95" s="98">
        <f>'001 - Objekt skladu '!J34</f>
        <v>0</v>
      </c>
      <c r="AX95" s="98">
        <f>'001 - Objekt skladu '!J35</f>
        <v>0</v>
      </c>
      <c r="AY95" s="98">
        <f>'001 - Objekt skladu '!J36</f>
        <v>0</v>
      </c>
      <c r="AZ95" s="98">
        <f>'001 - Objekt skladu '!F33</f>
        <v>0</v>
      </c>
      <c r="BA95" s="98">
        <f>'001 - Objekt skladu '!F34</f>
        <v>0</v>
      </c>
      <c r="BB95" s="98">
        <f>'001 - Objekt skladu '!F35</f>
        <v>0</v>
      </c>
      <c r="BC95" s="98">
        <f>'001 - Objekt skladu '!F36</f>
        <v>0</v>
      </c>
      <c r="BD95" s="100">
        <f>'001 - Objekt skladu '!F37</f>
        <v>0</v>
      </c>
      <c r="BT95" s="101" t="s">
        <v>84</v>
      </c>
      <c r="BV95" s="101" t="s">
        <v>78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7" customFormat="1" ht="16.5" customHeight="1">
      <c r="A96" s="91" t="s">
        <v>80</v>
      </c>
      <c r="B96" s="92"/>
      <c r="C96" s="93"/>
      <c r="D96" s="250" t="s">
        <v>87</v>
      </c>
      <c r="E96" s="250"/>
      <c r="F96" s="250"/>
      <c r="G96" s="250"/>
      <c r="H96" s="250"/>
      <c r="I96" s="94"/>
      <c r="J96" s="250" t="s">
        <v>88</v>
      </c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51">
        <f>'002 - Objekt márnice '!J30</f>
        <v>0</v>
      </c>
      <c r="AH96" s="252"/>
      <c r="AI96" s="252"/>
      <c r="AJ96" s="252"/>
      <c r="AK96" s="252"/>
      <c r="AL96" s="252"/>
      <c r="AM96" s="252"/>
      <c r="AN96" s="251">
        <f>SUM(AG96,AT96)</f>
        <v>0</v>
      </c>
      <c r="AO96" s="252"/>
      <c r="AP96" s="252"/>
      <c r="AQ96" s="95" t="s">
        <v>83</v>
      </c>
      <c r="AR96" s="96"/>
      <c r="AS96" s="97">
        <v>0</v>
      </c>
      <c r="AT96" s="98">
        <f>ROUND(SUM(AV96:AW96),2)</f>
        <v>0</v>
      </c>
      <c r="AU96" s="99">
        <f>'002 - Objekt márnice '!P121</f>
        <v>0</v>
      </c>
      <c r="AV96" s="98">
        <f>'002 - Objekt márnice '!J33</f>
        <v>0</v>
      </c>
      <c r="AW96" s="98">
        <f>'002 - Objekt márnice '!J34</f>
        <v>0</v>
      </c>
      <c r="AX96" s="98">
        <f>'002 - Objekt márnice '!J35</f>
        <v>0</v>
      </c>
      <c r="AY96" s="98">
        <f>'002 - Objekt márnice '!J36</f>
        <v>0</v>
      </c>
      <c r="AZ96" s="98">
        <f>'002 - Objekt márnice '!F33</f>
        <v>0</v>
      </c>
      <c r="BA96" s="98">
        <f>'002 - Objekt márnice '!F34</f>
        <v>0</v>
      </c>
      <c r="BB96" s="98">
        <f>'002 - Objekt márnice '!F35</f>
        <v>0</v>
      </c>
      <c r="BC96" s="98">
        <f>'002 - Objekt márnice '!F36</f>
        <v>0</v>
      </c>
      <c r="BD96" s="100">
        <f>'002 - Objekt márnice '!F37</f>
        <v>0</v>
      </c>
      <c r="BT96" s="101" t="s">
        <v>84</v>
      </c>
      <c r="BV96" s="101" t="s">
        <v>78</v>
      </c>
      <c r="BW96" s="101" t="s">
        <v>89</v>
      </c>
      <c r="BX96" s="101" t="s">
        <v>5</v>
      </c>
      <c r="CL96" s="101" t="s">
        <v>1</v>
      </c>
      <c r="CM96" s="101" t="s">
        <v>86</v>
      </c>
    </row>
    <row r="97" spans="1:91" s="7" customFormat="1" ht="16.5" customHeight="1">
      <c r="A97" s="91" t="s">
        <v>80</v>
      </c>
      <c r="B97" s="92"/>
      <c r="C97" s="93"/>
      <c r="D97" s="250" t="s">
        <v>90</v>
      </c>
      <c r="E97" s="250"/>
      <c r="F97" s="250"/>
      <c r="G97" s="250"/>
      <c r="H97" s="250"/>
      <c r="I97" s="94"/>
      <c r="J97" s="250" t="s">
        <v>91</v>
      </c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51">
        <f>'003 - Objekt garáží'!J30</f>
        <v>0</v>
      </c>
      <c r="AH97" s="252"/>
      <c r="AI97" s="252"/>
      <c r="AJ97" s="252"/>
      <c r="AK97" s="252"/>
      <c r="AL97" s="252"/>
      <c r="AM97" s="252"/>
      <c r="AN97" s="251">
        <f>SUM(AG97,AT97)</f>
        <v>0</v>
      </c>
      <c r="AO97" s="252"/>
      <c r="AP97" s="252"/>
      <c r="AQ97" s="95" t="s">
        <v>83</v>
      </c>
      <c r="AR97" s="96"/>
      <c r="AS97" s="97">
        <v>0</v>
      </c>
      <c r="AT97" s="98">
        <f>ROUND(SUM(AV97:AW97),2)</f>
        <v>0</v>
      </c>
      <c r="AU97" s="99">
        <f>'003 - Objekt garáží'!P121</f>
        <v>0</v>
      </c>
      <c r="AV97" s="98">
        <f>'003 - Objekt garáží'!J33</f>
        <v>0</v>
      </c>
      <c r="AW97" s="98">
        <f>'003 - Objekt garáží'!J34</f>
        <v>0</v>
      </c>
      <c r="AX97" s="98">
        <f>'003 - Objekt garáží'!J35</f>
        <v>0</v>
      </c>
      <c r="AY97" s="98">
        <f>'003 - Objekt garáží'!J36</f>
        <v>0</v>
      </c>
      <c r="AZ97" s="98">
        <f>'003 - Objekt garáží'!F33</f>
        <v>0</v>
      </c>
      <c r="BA97" s="98">
        <f>'003 - Objekt garáží'!F34</f>
        <v>0</v>
      </c>
      <c r="BB97" s="98">
        <f>'003 - Objekt garáží'!F35</f>
        <v>0</v>
      </c>
      <c r="BC97" s="98">
        <f>'003 - Objekt garáží'!F36</f>
        <v>0</v>
      </c>
      <c r="BD97" s="100">
        <f>'003 - Objekt garáží'!F37</f>
        <v>0</v>
      </c>
      <c r="BT97" s="101" t="s">
        <v>84</v>
      </c>
      <c r="BV97" s="101" t="s">
        <v>78</v>
      </c>
      <c r="BW97" s="101" t="s">
        <v>92</v>
      </c>
      <c r="BX97" s="101" t="s">
        <v>5</v>
      </c>
      <c r="CL97" s="101" t="s">
        <v>1</v>
      </c>
      <c r="CM97" s="101" t="s">
        <v>86</v>
      </c>
    </row>
    <row r="98" spans="1:91" s="7" customFormat="1" ht="16.5" customHeight="1">
      <c r="A98" s="91" t="s">
        <v>80</v>
      </c>
      <c r="B98" s="92"/>
      <c r="C98" s="93"/>
      <c r="D98" s="250" t="s">
        <v>93</v>
      </c>
      <c r="E98" s="250"/>
      <c r="F98" s="250"/>
      <c r="G98" s="250"/>
      <c r="H98" s="250"/>
      <c r="I98" s="94"/>
      <c r="J98" s="250" t="s">
        <v>94</v>
      </c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51">
        <f>'004 - Ostatní a vedlejší ...'!J30</f>
        <v>0</v>
      </c>
      <c r="AH98" s="252"/>
      <c r="AI98" s="252"/>
      <c r="AJ98" s="252"/>
      <c r="AK98" s="252"/>
      <c r="AL98" s="252"/>
      <c r="AM98" s="252"/>
      <c r="AN98" s="251">
        <f>SUM(AG98,AT98)</f>
        <v>0</v>
      </c>
      <c r="AO98" s="252"/>
      <c r="AP98" s="252"/>
      <c r="AQ98" s="95" t="s">
        <v>83</v>
      </c>
      <c r="AR98" s="96"/>
      <c r="AS98" s="102">
        <v>0</v>
      </c>
      <c r="AT98" s="103">
        <f>ROUND(SUM(AV98:AW98),2)</f>
        <v>0</v>
      </c>
      <c r="AU98" s="104">
        <f>'004 - Ostatní a vedlejší ...'!P121</f>
        <v>0</v>
      </c>
      <c r="AV98" s="103">
        <f>'004 - Ostatní a vedlejší ...'!J33</f>
        <v>0</v>
      </c>
      <c r="AW98" s="103">
        <f>'004 - Ostatní a vedlejší ...'!J34</f>
        <v>0</v>
      </c>
      <c r="AX98" s="103">
        <f>'004 - Ostatní a vedlejší ...'!J35</f>
        <v>0</v>
      </c>
      <c r="AY98" s="103">
        <f>'004 - Ostatní a vedlejší ...'!J36</f>
        <v>0</v>
      </c>
      <c r="AZ98" s="103">
        <f>'004 - Ostatní a vedlejší ...'!F33</f>
        <v>0</v>
      </c>
      <c r="BA98" s="103">
        <f>'004 - Ostatní a vedlejší ...'!F34</f>
        <v>0</v>
      </c>
      <c r="BB98" s="103">
        <f>'004 - Ostatní a vedlejší ...'!F35</f>
        <v>0</v>
      </c>
      <c r="BC98" s="103">
        <f>'004 - Ostatní a vedlejší ...'!F36</f>
        <v>0</v>
      </c>
      <c r="BD98" s="105">
        <f>'004 - Ostatní a vedlejší ...'!F37</f>
        <v>0</v>
      </c>
      <c r="BT98" s="101" t="s">
        <v>84</v>
      </c>
      <c r="BV98" s="101" t="s">
        <v>78</v>
      </c>
      <c r="BW98" s="101" t="s">
        <v>95</v>
      </c>
      <c r="BX98" s="101" t="s">
        <v>5</v>
      </c>
      <c r="CL98" s="101" t="s">
        <v>1</v>
      </c>
      <c r="CM98" s="101" t="s">
        <v>86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algorithmName="SHA-512" hashValue="kzMNBjmns5E/QNU00g/b2Wfw1OEcgclsLZ6ILHLaq3FGyTOkx+VQeRMeGVjLcqgF8G/7B8uxKg9WicMu9P+iew==" saltValue="wzoPdE8eSGCwzkjGaqP5wLvGo5eiUZGqLIu4zPMFhKSNRsfwoGe+1RCBk4NuUi71QXxM4Rd47s4ImA81l5Xj5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Objekt skladu '!C2" display="/"/>
    <hyperlink ref="A96" location="'002 - Objekt márnice '!C2" display="/"/>
    <hyperlink ref="A97" location="'003 - Objekt garáží'!C2" display="/"/>
    <hyperlink ref="A98" location="'004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85</v>
      </c>
    </row>
    <row r="3" spans="1:46" s="1" customFormat="1" ht="6.95" hidden="1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hidden="1" customHeight="1">
      <c r="B4" s="18"/>
      <c r="D4" s="108" t="s">
        <v>96</v>
      </c>
      <c r="L4" s="18"/>
      <c r="M4" s="109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10" t="s">
        <v>16</v>
      </c>
      <c r="L6" s="18"/>
    </row>
    <row r="7" spans="1:46" s="1" customFormat="1" ht="16.5" hidden="1" customHeight="1">
      <c r="B7" s="18"/>
      <c r="E7" s="275" t="str">
        <f>'Rekapitulace stavby'!K6</f>
        <v>BOHUMÍNSKÁ MĚSTSKÁ NEMOCNICE - DEMOLICE OBJEKTŮ</v>
      </c>
      <c r="F7" s="276"/>
      <c r="G7" s="276"/>
      <c r="H7" s="276"/>
      <c r="L7" s="18"/>
    </row>
    <row r="8" spans="1:46" s="2" customFormat="1" ht="12" hidden="1" customHeight="1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77" t="s">
        <v>98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6. 1. 2021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0" t="s">
        <v>40</v>
      </c>
      <c r="E33" s="110" t="s">
        <v>41</v>
      </c>
      <c r="F33" s="121">
        <f>ROUND((SUM(BE121:BE153)),  2)</f>
        <v>0</v>
      </c>
      <c r="G33" s="32"/>
      <c r="H33" s="32"/>
      <c r="I33" s="122">
        <v>0.21</v>
      </c>
      <c r="J33" s="121">
        <f>ROUND(((SUM(BE121:BE153))*I33),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0" t="s">
        <v>42</v>
      </c>
      <c r="F34" s="121">
        <f>ROUND((SUM(BF121:BF153)),  2)</f>
        <v>0</v>
      </c>
      <c r="G34" s="32"/>
      <c r="H34" s="32"/>
      <c r="I34" s="122">
        <v>0.15</v>
      </c>
      <c r="J34" s="121">
        <f>ROUND(((SUM(BF121:BF153))*I34),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ROUND((SUM(BG121:BG153)),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ROUND((SUM(BH121:BH153)),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ROUND((SUM(BI121:BI153)),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BOHUMÍNSKÁ MĚSTSKÁ NEMOCNICE - DEMOLICE OBJEKTŮ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4" t="str">
        <f>E9</f>
        <v xml:space="preserve">001 - Objekt skladu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Bohumín</v>
      </c>
      <c r="G89" s="34"/>
      <c r="H89" s="34"/>
      <c r="I89" s="27" t="s">
        <v>22</v>
      </c>
      <c r="J89" s="64" t="str">
        <f>IF(J12="","",J12)</f>
        <v>6. 1. 2021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Město Bohumín</v>
      </c>
      <c r="G91" s="34"/>
      <c r="H91" s="34"/>
      <c r="I91" s="27" t="s">
        <v>30</v>
      </c>
      <c r="J91" s="30" t="str">
        <f>E21</f>
        <v>ATRIS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>Barbora Kyšková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J135</f>
        <v>0</v>
      </c>
      <c r="K99" s="152"/>
      <c r="L99" s="156"/>
    </row>
    <row r="100" spans="1:31" s="10" customFormat="1" ht="14.85" customHeight="1">
      <c r="B100" s="151"/>
      <c r="C100" s="152"/>
      <c r="D100" s="153" t="s">
        <v>107</v>
      </c>
      <c r="E100" s="154"/>
      <c r="F100" s="154"/>
      <c r="G100" s="154"/>
      <c r="H100" s="154"/>
      <c r="I100" s="154"/>
      <c r="J100" s="155">
        <f>J140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108</v>
      </c>
      <c r="E101" s="154"/>
      <c r="F101" s="154"/>
      <c r="G101" s="154"/>
      <c r="H101" s="154"/>
      <c r="I101" s="154"/>
      <c r="J101" s="155">
        <f>J144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109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2" t="str">
        <f>E7</f>
        <v>BOHUMÍNSKÁ MĚSTSKÁ NEMOCNICE - DEMOLICE OBJEKTŮ</v>
      </c>
      <c r="F111" s="283"/>
      <c r="G111" s="283"/>
      <c r="H111" s="283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97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34" t="str">
        <f>E9</f>
        <v xml:space="preserve">001 - Objekt skladu </v>
      </c>
      <c r="F113" s="284"/>
      <c r="G113" s="284"/>
      <c r="H113" s="28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>Bohumín</v>
      </c>
      <c r="G115" s="34"/>
      <c r="H115" s="34"/>
      <c r="I115" s="27" t="s">
        <v>22</v>
      </c>
      <c r="J115" s="64" t="str">
        <f>IF(J12="","",J12)</f>
        <v>6. 1. 2021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E15</f>
        <v>Město Bohumín</v>
      </c>
      <c r="G117" s="34"/>
      <c r="H117" s="34"/>
      <c r="I117" s="27" t="s">
        <v>30</v>
      </c>
      <c r="J117" s="30" t="str">
        <f>E21</f>
        <v>ATRIS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33</v>
      </c>
      <c r="J118" s="30" t="str">
        <f>E24</f>
        <v>Barbora Kyšková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110</v>
      </c>
      <c r="D120" s="160" t="s">
        <v>61</v>
      </c>
      <c r="E120" s="160" t="s">
        <v>57</v>
      </c>
      <c r="F120" s="160" t="s">
        <v>58</v>
      </c>
      <c r="G120" s="160" t="s">
        <v>111</v>
      </c>
      <c r="H120" s="160" t="s">
        <v>112</v>
      </c>
      <c r="I120" s="160" t="s">
        <v>113</v>
      </c>
      <c r="J120" s="161" t="s">
        <v>101</v>
      </c>
      <c r="K120" s="162" t="s">
        <v>114</v>
      </c>
      <c r="L120" s="163"/>
      <c r="M120" s="73" t="s">
        <v>1</v>
      </c>
      <c r="N120" s="74" t="s">
        <v>40</v>
      </c>
      <c r="O120" s="74" t="s">
        <v>115</v>
      </c>
      <c r="P120" s="74" t="s">
        <v>116</v>
      </c>
      <c r="Q120" s="74" t="s">
        <v>117</v>
      </c>
      <c r="R120" s="74" t="s">
        <v>118</v>
      </c>
      <c r="S120" s="74" t="s">
        <v>119</v>
      </c>
      <c r="T120" s="75" t="s">
        <v>120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121</v>
      </c>
      <c r="D121" s="34"/>
      <c r="E121" s="34"/>
      <c r="F121" s="34"/>
      <c r="G121" s="34"/>
      <c r="H121" s="34"/>
      <c r="I121" s="34"/>
      <c r="J121" s="164">
        <f>BK121</f>
        <v>0</v>
      </c>
      <c r="K121" s="34"/>
      <c r="L121" s="37"/>
      <c r="M121" s="76"/>
      <c r="N121" s="165"/>
      <c r="O121" s="77"/>
      <c r="P121" s="166">
        <f>P122</f>
        <v>0</v>
      </c>
      <c r="Q121" s="77"/>
      <c r="R121" s="166">
        <f>R122</f>
        <v>0</v>
      </c>
      <c r="S121" s="77"/>
      <c r="T121" s="167">
        <f>T122</f>
        <v>655.96800000000007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75</v>
      </c>
      <c r="AU121" s="15" t="s">
        <v>103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75</v>
      </c>
      <c r="E122" s="172" t="s">
        <v>122</v>
      </c>
      <c r="F122" s="172" t="s">
        <v>123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P123+P135+P144</f>
        <v>0</v>
      </c>
      <c r="Q122" s="177"/>
      <c r="R122" s="178">
        <f>R123+R135+R144</f>
        <v>0</v>
      </c>
      <c r="S122" s="177"/>
      <c r="T122" s="179">
        <f>T123+T135+T144</f>
        <v>655.96800000000007</v>
      </c>
      <c r="AR122" s="180" t="s">
        <v>84</v>
      </c>
      <c r="AT122" s="181" t="s">
        <v>75</v>
      </c>
      <c r="AU122" s="181" t="s">
        <v>76</v>
      </c>
      <c r="AY122" s="180" t="s">
        <v>124</v>
      </c>
      <c r="BK122" s="182">
        <f>BK123+BK135+BK144</f>
        <v>0</v>
      </c>
    </row>
    <row r="123" spans="1:65" s="12" customFormat="1" ht="22.9" customHeight="1">
      <c r="B123" s="169"/>
      <c r="C123" s="170"/>
      <c r="D123" s="171" t="s">
        <v>75</v>
      </c>
      <c r="E123" s="183" t="s">
        <v>84</v>
      </c>
      <c r="F123" s="183" t="s">
        <v>125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SUM(P124:P134)</f>
        <v>0</v>
      </c>
      <c r="Q123" s="177"/>
      <c r="R123" s="178">
        <f>SUM(R124:R134)</f>
        <v>0</v>
      </c>
      <c r="S123" s="177"/>
      <c r="T123" s="179">
        <f>SUM(T124:T134)</f>
        <v>0</v>
      </c>
      <c r="AR123" s="180" t="s">
        <v>84</v>
      </c>
      <c r="AT123" s="181" t="s">
        <v>75</v>
      </c>
      <c r="AU123" s="181" t="s">
        <v>84</v>
      </c>
      <c r="AY123" s="180" t="s">
        <v>124</v>
      </c>
      <c r="BK123" s="182">
        <f>SUM(BK124:BK134)</f>
        <v>0</v>
      </c>
    </row>
    <row r="124" spans="1:65" s="2" customFormat="1" ht="33" customHeight="1">
      <c r="A124" s="32"/>
      <c r="B124" s="33"/>
      <c r="C124" s="185" t="s">
        <v>84</v>
      </c>
      <c r="D124" s="185" t="s">
        <v>126</v>
      </c>
      <c r="E124" s="186" t="s">
        <v>127</v>
      </c>
      <c r="F124" s="187" t="s">
        <v>128</v>
      </c>
      <c r="G124" s="188" t="s">
        <v>129</v>
      </c>
      <c r="H124" s="189">
        <v>220</v>
      </c>
      <c r="I124" s="190"/>
      <c r="J124" s="191">
        <f>ROUND(I124*H124,2)</f>
        <v>0</v>
      </c>
      <c r="K124" s="192"/>
      <c r="L124" s="37"/>
      <c r="M124" s="193" t="s">
        <v>1</v>
      </c>
      <c r="N124" s="194" t="s">
        <v>41</v>
      </c>
      <c r="O124" s="69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130</v>
      </c>
      <c r="AT124" s="197" t="s">
        <v>126</v>
      </c>
      <c r="AU124" s="197" t="s">
        <v>86</v>
      </c>
      <c r="AY124" s="15" t="s">
        <v>124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84</v>
      </c>
      <c r="BK124" s="198">
        <f>ROUND(I124*H124,2)</f>
        <v>0</v>
      </c>
      <c r="BL124" s="15" t="s">
        <v>130</v>
      </c>
      <c r="BM124" s="197" t="s">
        <v>131</v>
      </c>
    </row>
    <row r="125" spans="1:65" s="13" customFormat="1" ht="11.25">
      <c r="B125" s="199"/>
      <c r="C125" s="200"/>
      <c r="D125" s="201" t="s">
        <v>132</v>
      </c>
      <c r="E125" s="202" t="s">
        <v>1</v>
      </c>
      <c r="F125" s="203" t="s">
        <v>133</v>
      </c>
      <c r="G125" s="200"/>
      <c r="H125" s="204">
        <v>220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132</v>
      </c>
      <c r="AU125" s="210" t="s">
        <v>86</v>
      </c>
      <c r="AV125" s="13" t="s">
        <v>86</v>
      </c>
      <c r="AW125" s="13" t="s">
        <v>32</v>
      </c>
      <c r="AX125" s="13" t="s">
        <v>84</v>
      </c>
      <c r="AY125" s="210" t="s">
        <v>124</v>
      </c>
    </row>
    <row r="126" spans="1:65" s="2" customFormat="1" ht="33" customHeight="1">
      <c r="A126" s="32"/>
      <c r="B126" s="33"/>
      <c r="C126" s="185" t="s">
        <v>86</v>
      </c>
      <c r="D126" s="185" t="s">
        <v>126</v>
      </c>
      <c r="E126" s="186" t="s">
        <v>134</v>
      </c>
      <c r="F126" s="187" t="s">
        <v>135</v>
      </c>
      <c r="G126" s="188" t="s">
        <v>129</v>
      </c>
      <c r="H126" s="189">
        <v>220</v>
      </c>
      <c r="I126" s="190"/>
      <c r="J126" s="191">
        <f>ROUND(I126*H126,2)</f>
        <v>0</v>
      </c>
      <c r="K126" s="192"/>
      <c r="L126" s="37"/>
      <c r="M126" s="193" t="s">
        <v>1</v>
      </c>
      <c r="N126" s="194" t="s">
        <v>41</v>
      </c>
      <c r="O126" s="69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130</v>
      </c>
      <c r="AT126" s="197" t="s">
        <v>126</v>
      </c>
      <c r="AU126" s="197" t="s">
        <v>86</v>
      </c>
      <c r="AY126" s="15" t="s">
        <v>124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84</v>
      </c>
      <c r="BK126" s="198">
        <f>ROUND(I126*H126,2)</f>
        <v>0</v>
      </c>
      <c r="BL126" s="15" t="s">
        <v>130</v>
      </c>
      <c r="BM126" s="197" t="s">
        <v>136</v>
      </c>
    </row>
    <row r="127" spans="1:65" s="2" customFormat="1" ht="33" customHeight="1">
      <c r="A127" s="32"/>
      <c r="B127" s="33"/>
      <c r="C127" s="185" t="s">
        <v>137</v>
      </c>
      <c r="D127" s="185" t="s">
        <v>126</v>
      </c>
      <c r="E127" s="186" t="s">
        <v>138</v>
      </c>
      <c r="F127" s="187" t="s">
        <v>139</v>
      </c>
      <c r="G127" s="188" t="s">
        <v>129</v>
      </c>
      <c r="H127" s="189">
        <v>1100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130</v>
      </c>
      <c r="AT127" s="197" t="s">
        <v>126</v>
      </c>
      <c r="AU127" s="197" t="s">
        <v>86</v>
      </c>
      <c r="AY127" s="15" t="s">
        <v>124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130</v>
      </c>
      <c r="BM127" s="197" t="s">
        <v>140</v>
      </c>
    </row>
    <row r="128" spans="1:65" s="13" customFormat="1" ht="11.25">
      <c r="B128" s="199"/>
      <c r="C128" s="200"/>
      <c r="D128" s="201" t="s">
        <v>132</v>
      </c>
      <c r="E128" s="202" t="s">
        <v>1</v>
      </c>
      <c r="F128" s="203" t="s">
        <v>141</v>
      </c>
      <c r="G128" s="200"/>
      <c r="H128" s="204">
        <v>1100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132</v>
      </c>
      <c r="AU128" s="210" t="s">
        <v>86</v>
      </c>
      <c r="AV128" s="13" t="s">
        <v>86</v>
      </c>
      <c r="AW128" s="13" t="s">
        <v>32</v>
      </c>
      <c r="AX128" s="13" t="s">
        <v>84</v>
      </c>
      <c r="AY128" s="210" t="s">
        <v>124</v>
      </c>
    </row>
    <row r="129" spans="1:65" s="2" customFormat="1" ht="21.75" customHeight="1">
      <c r="A129" s="32"/>
      <c r="B129" s="33"/>
      <c r="C129" s="185" t="s">
        <v>130</v>
      </c>
      <c r="D129" s="185" t="s">
        <v>126</v>
      </c>
      <c r="E129" s="186" t="s">
        <v>142</v>
      </c>
      <c r="F129" s="187" t="s">
        <v>143</v>
      </c>
      <c r="G129" s="188" t="s">
        <v>144</v>
      </c>
      <c r="H129" s="189">
        <v>396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130</v>
      </c>
      <c r="AT129" s="197" t="s">
        <v>126</v>
      </c>
      <c r="AU129" s="197" t="s">
        <v>86</v>
      </c>
      <c r="AY129" s="15" t="s">
        <v>124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130</v>
      </c>
      <c r="BM129" s="197" t="s">
        <v>145</v>
      </c>
    </row>
    <row r="130" spans="1:65" s="13" customFormat="1" ht="11.25">
      <c r="B130" s="199"/>
      <c r="C130" s="200"/>
      <c r="D130" s="201" t="s">
        <v>132</v>
      </c>
      <c r="E130" s="202" t="s">
        <v>1</v>
      </c>
      <c r="F130" s="203" t="s">
        <v>146</v>
      </c>
      <c r="G130" s="200"/>
      <c r="H130" s="204">
        <v>396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132</v>
      </c>
      <c r="AU130" s="210" t="s">
        <v>86</v>
      </c>
      <c r="AV130" s="13" t="s">
        <v>86</v>
      </c>
      <c r="AW130" s="13" t="s">
        <v>32</v>
      </c>
      <c r="AX130" s="13" t="s">
        <v>84</v>
      </c>
      <c r="AY130" s="210" t="s">
        <v>124</v>
      </c>
    </row>
    <row r="131" spans="1:65" s="2" customFormat="1" ht="16.5" customHeight="1">
      <c r="A131" s="32"/>
      <c r="B131" s="33"/>
      <c r="C131" s="185" t="s">
        <v>147</v>
      </c>
      <c r="D131" s="185" t="s">
        <v>126</v>
      </c>
      <c r="E131" s="186" t="s">
        <v>148</v>
      </c>
      <c r="F131" s="187" t="s">
        <v>149</v>
      </c>
      <c r="G131" s="188" t="s">
        <v>129</v>
      </c>
      <c r="H131" s="189">
        <v>220</v>
      </c>
      <c r="I131" s="190"/>
      <c r="J131" s="191">
        <f>ROUND(I131*H131,2)</f>
        <v>0</v>
      </c>
      <c r="K131" s="192"/>
      <c r="L131" s="37"/>
      <c r="M131" s="193" t="s">
        <v>1</v>
      </c>
      <c r="N131" s="194" t="s">
        <v>41</v>
      </c>
      <c r="O131" s="69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130</v>
      </c>
      <c r="AT131" s="197" t="s">
        <v>126</v>
      </c>
      <c r="AU131" s="197" t="s">
        <v>86</v>
      </c>
      <c r="AY131" s="15" t="s">
        <v>124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5" t="s">
        <v>84</v>
      </c>
      <c r="BK131" s="198">
        <f>ROUND(I131*H131,2)</f>
        <v>0</v>
      </c>
      <c r="BL131" s="15" t="s">
        <v>130</v>
      </c>
      <c r="BM131" s="197" t="s">
        <v>150</v>
      </c>
    </row>
    <row r="132" spans="1:65" s="2" customFormat="1" ht="21.75" customHeight="1">
      <c r="A132" s="32"/>
      <c r="B132" s="33"/>
      <c r="C132" s="185" t="s">
        <v>151</v>
      </c>
      <c r="D132" s="185" t="s">
        <v>126</v>
      </c>
      <c r="E132" s="186" t="s">
        <v>152</v>
      </c>
      <c r="F132" s="187" t="s">
        <v>153</v>
      </c>
      <c r="G132" s="188" t="s">
        <v>129</v>
      </c>
      <c r="H132" s="189">
        <v>220</v>
      </c>
      <c r="I132" s="190"/>
      <c r="J132" s="191">
        <f>ROUND(I132*H132,2)</f>
        <v>0</v>
      </c>
      <c r="K132" s="192"/>
      <c r="L132" s="37"/>
      <c r="M132" s="193" t="s">
        <v>1</v>
      </c>
      <c r="N132" s="194" t="s">
        <v>41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130</v>
      </c>
      <c r="AT132" s="197" t="s">
        <v>126</v>
      </c>
      <c r="AU132" s="197" t="s">
        <v>86</v>
      </c>
      <c r="AY132" s="15" t="s">
        <v>124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84</v>
      </c>
      <c r="BK132" s="198">
        <f>ROUND(I132*H132,2)</f>
        <v>0</v>
      </c>
      <c r="BL132" s="15" t="s">
        <v>130</v>
      </c>
      <c r="BM132" s="197" t="s">
        <v>154</v>
      </c>
    </row>
    <row r="133" spans="1:65" s="2" customFormat="1" ht="16.5" customHeight="1">
      <c r="A133" s="32"/>
      <c r="B133" s="33"/>
      <c r="C133" s="211" t="s">
        <v>155</v>
      </c>
      <c r="D133" s="211" t="s">
        <v>156</v>
      </c>
      <c r="E133" s="212" t="s">
        <v>157</v>
      </c>
      <c r="F133" s="213" t="s">
        <v>158</v>
      </c>
      <c r="G133" s="214" t="s">
        <v>144</v>
      </c>
      <c r="H133" s="215">
        <v>352</v>
      </c>
      <c r="I133" s="216"/>
      <c r="J133" s="217">
        <f>ROUND(I133*H133,2)</f>
        <v>0</v>
      </c>
      <c r="K133" s="218"/>
      <c r="L133" s="219"/>
      <c r="M133" s="220" t="s">
        <v>1</v>
      </c>
      <c r="N133" s="221" t="s">
        <v>41</v>
      </c>
      <c r="O133" s="69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159</v>
      </c>
      <c r="AT133" s="197" t="s">
        <v>156</v>
      </c>
      <c r="AU133" s="197" t="s">
        <v>86</v>
      </c>
      <c r="AY133" s="15" t="s">
        <v>124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5" t="s">
        <v>84</v>
      </c>
      <c r="BK133" s="198">
        <f>ROUND(I133*H133,2)</f>
        <v>0</v>
      </c>
      <c r="BL133" s="15" t="s">
        <v>130</v>
      </c>
      <c r="BM133" s="197" t="s">
        <v>160</v>
      </c>
    </row>
    <row r="134" spans="1:65" s="13" customFormat="1" ht="11.25">
      <c r="B134" s="199"/>
      <c r="C134" s="200"/>
      <c r="D134" s="201" t="s">
        <v>132</v>
      </c>
      <c r="E134" s="202" t="s">
        <v>1</v>
      </c>
      <c r="F134" s="203" t="s">
        <v>161</v>
      </c>
      <c r="G134" s="200"/>
      <c r="H134" s="204">
        <v>352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132</v>
      </c>
      <c r="AU134" s="210" t="s">
        <v>86</v>
      </c>
      <c r="AV134" s="13" t="s">
        <v>86</v>
      </c>
      <c r="AW134" s="13" t="s">
        <v>32</v>
      </c>
      <c r="AX134" s="13" t="s">
        <v>84</v>
      </c>
      <c r="AY134" s="210" t="s">
        <v>124</v>
      </c>
    </row>
    <row r="135" spans="1:65" s="12" customFormat="1" ht="22.9" customHeight="1">
      <c r="B135" s="169"/>
      <c r="C135" s="170"/>
      <c r="D135" s="171" t="s">
        <v>75</v>
      </c>
      <c r="E135" s="183" t="s">
        <v>162</v>
      </c>
      <c r="F135" s="183" t="s">
        <v>163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P136+SUM(P137:P140)</f>
        <v>0</v>
      </c>
      <c r="Q135" s="177"/>
      <c r="R135" s="178">
        <f>R136+SUM(R137:R140)</f>
        <v>0</v>
      </c>
      <c r="S135" s="177"/>
      <c r="T135" s="179">
        <f>T136+SUM(T137:T140)</f>
        <v>655.96800000000007</v>
      </c>
      <c r="AR135" s="180" t="s">
        <v>84</v>
      </c>
      <c r="AT135" s="181" t="s">
        <v>75</v>
      </c>
      <c r="AU135" s="181" t="s">
        <v>84</v>
      </c>
      <c r="AY135" s="180" t="s">
        <v>124</v>
      </c>
      <c r="BK135" s="182">
        <f>BK136+SUM(BK137:BK140)</f>
        <v>0</v>
      </c>
    </row>
    <row r="136" spans="1:65" s="2" customFormat="1" ht="16.5" customHeight="1">
      <c r="A136" s="32"/>
      <c r="B136" s="33"/>
      <c r="C136" s="185" t="s">
        <v>159</v>
      </c>
      <c r="D136" s="185" t="s">
        <v>126</v>
      </c>
      <c r="E136" s="186" t="s">
        <v>164</v>
      </c>
      <c r="F136" s="187" t="s">
        <v>165</v>
      </c>
      <c r="G136" s="188" t="s">
        <v>129</v>
      </c>
      <c r="H136" s="189">
        <v>65</v>
      </c>
      <c r="I136" s="190"/>
      <c r="J136" s="191">
        <f>ROUND(I136*H136,2)</f>
        <v>0</v>
      </c>
      <c r="K136" s="192"/>
      <c r="L136" s="37"/>
      <c r="M136" s="193" t="s">
        <v>1</v>
      </c>
      <c r="N136" s="194" t="s">
        <v>41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2.4</v>
      </c>
      <c r="T136" s="196">
        <f>S136*H136</f>
        <v>156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130</v>
      </c>
      <c r="AT136" s="197" t="s">
        <v>126</v>
      </c>
      <c r="AU136" s="197" t="s">
        <v>86</v>
      </c>
      <c r="AY136" s="15" t="s">
        <v>124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84</v>
      </c>
      <c r="BK136" s="198">
        <f>ROUND(I136*H136,2)</f>
        <v>0</v>
      </c>
      <c r="BL136" s="15" t="s">
        <v>130</v>
      </c>
      <c r="BM136" s="197" t="s">
        <v>166</v>
      </c>
    </row>
    <row r="137" spans="1:65" s="13" customFormat="1" ht="11.25">
      <c r="B137" s="199"/>
      <c r="C137" s="200"/>
      <c r="D137" s="201" t="s">
        <v>132</v>
      </c>
      <c r="E137" s="202" t="s">
        <v>1</v>
      </c>
      <c r="F137" s="203" t="s">
        <v>167</v>
      </c>
      <c r="G137" s="200"/>
      <c r="H137" s="204">
        <v>65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132</v>
      </c>
      <c r="AU137" s="210" t="s">
        <v>86</v>
      </c>
      <c r="AV137" s="13" t="s">
        <v>86</v>
      </c>
      <c r="AW137" s="13" t="s">
        <v>32</v>
      </c>
      <c r="AX137" s="13" t="s">
        <v>84</v>
      </c>
      <c r="AY137" s="210" t="s">
        <v>124</v>
      </c>
    </row>
    <row r="138" spans="1:65" s="2" customFormat="1" ht="21.75" customHeight="1">
      <c r="A138" s="32"/>
      <c r="B138" s="33"/>
      <c r="C138" s="185" t="s">
        <v>162</v>
      </c>
      <c r="D138" s="185" t="s">
        <v>126</v>
      </c>
      <c r="E138" s="186" t="s">
        <v>168</v>
      </c>
      <c r="F138" s="187" t="s">
        <v>169</v>
      </c>
      <c r="G138" s="188" t="s">
        <v>129</v>
      </c>
      <c r="H138" s="189">
        <v>1111.04</v>
      </c>
      <c r="I138" s="190"/>
      <c r="J138" s="191">
        <f>ROUND(I138*H138,2)</f>
        <v>0</v>
      </c>
      <c r="K138" s="192"/>
      <c r="L138" s="37"/>
      <c r="M138" s="193" t="s">
        <v>1</v>
      </c>
      <c r="N138" s="194" t="s">
        <v>41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0.45</v>
      </c>
      <c r="T138" s="196">
        <f>S138*H138</f>
        <v>499.96800000000002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130</v>
      </c>
      <c r="AT138" s="197" t="s">
        <v>126</v>
      </c>
      <c r="AU138" s="197" t="s">
        <v>86</v>
      </c>
      <c r="AY138" s="15" t="s">
        <v>124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84</v>
      </c>
      <c r="BK138" s="198">
        <f>ROUND(I138*H138,2)</f>
        <v>0</v>
      </c>
      <c r="BL138" s="15" t="s">
        <v>130</v>
      </c>
      <c r="BM138" s="197" t="s">
        <v>170</v>
      </c>
    </row>
    <row r="139" spans="1:65" s="13" customFormat="1" ht="11.25">
      <c r="B139" s="199"/>
      <c r="C139" s="200"/>
      <c r="D139" s="201" t="s">
        <v>132</v>
      </c>
      <c r="E139" s="202" t="s">
        <v>1</v>
      </c>
      <c r="F139" s="203" t="s">
        <v>171</v>
      </c>
      <c r="G139" s="200"/>
      <c r="H139" s="204">
        <v>1111.04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132</v>
      </c>
      <c r="AU139" s="210" t="s">
        <v>86</v>
      </c>
      <c r="AV139" s="13" t="s">
        <v>86</v>
      </c>
      <c r="AW139" s="13" t="s">
        <v>32</v>
      </c>
      <c r="AX139" s="13" t="s">
        <v>84</v>
      </c>
      <c r="AY139" s="210" t="s">
        <v>124</v>
      </c>
    </row>
    <row r="140" spans="1:65" s="12" customFormat="1" ht="20.85" customHeight="1">
      <c r="B140" s="169"/>
      <c r="C140" s="170"/>
      <c r="D140" s="171" t="s">
        <v>75</v>
      </c>
      <c r="E140" s="183" t="s">
        <v>172</v>
      </c>
      <c r="F140" s="183" t="s">
        <v>173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SUM(P141:P143)</f>
        <v>0</v>
      </c>
      <c r="Q140" s="177"/>
      <c r="R140" s="178">
        <f>SUM(R141:R143)</f>
        <v>0</v>
      </c>
      <c r="S140" s="177"/>
      <c r="T140" s="179">
        <f>SUM(T141:T143)</f>
        <v>0</v>
      </c>
      <c r="AR140" s="180" t="s">
        <v>84</v>
      </c>
      <c r="AT140" s="181" t="s">
        <v>75</v>
      </c>
      <c r="AU140" s="181" t="s">
        <v>86</v>
      </c>
      <c r="AY140" s="180" t="s">
        <v>124</v>
      </c>
      <c r="BK140" s="182">
        <f>SUM(BK141:BK143)</f>
        <v>0</v>
      </c>
    </row>
    <row r="141" spans="1:65" s="2" customFormat="1" ht="16.5" customHeight="1">
      <c r="A141" s="32"/>
      <c r="B141" s="33"/>
      <c r="C141" s="185" t="s">
        <v>174</v>
      </c>
      <c r="D141" s="185" t="s">
        <v>126</v>
      </c>
      <c r="E141" s="186" t="s">
        <v>175</v>
      </c>
      <c r="F141" s="187" t="s">
        <v>176</v>
      </c>
      <c r="G141" s="188" t="s">
        <v>177</v>
      </c>
      <c r="H141" s="189">
        <v>1</v>
      </c>
      <c r="I141" s="190"/>
      <c r="J141" s="191">
        <f>ROUND(I141*H141,2)</f>
        <v>0</v>
      </c>
      <c r="K141" s="192"/>
      <c r="L141" s="37"/>
      <c r="M141" s="193" t="s">
        <v>1</v>
      </c>
      <c r="N141" s="194" t="s">
        <v>41</v>
      </c>
      <c r="O141" s="6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130</v>
      </c>
      <c r="AT141" s="197" t="s">
        <v>126</v>
      </c>
      <c r="AU141" s="197" t="s">
        <v>137</v>
      </c>
      <c r="AY141" s="15" t="s">
        <v>124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5" t="s">
        <v>84</v>
      </c>
      <c r="BK141" s="198">
        <f>ROUND(I141*H141,2)</f>
        <v>0</v>
      </c>
      <c r="BL141" s="15" t="s">
        <v>130</v>
      </c>
      <c r="BM141" s="197" t="s">
        <v>178</v>
      </c>
    </row>
    <row r="142" spans="1:65" s="2" customFormat="1" ht="21.75" customHeight="1">
      <c r="A142" s="32"/>
      <c r="B142" s="33"/>
      <c r="C142" s="185" t="s">
        <v>179</v>
      </c>
      <c r="D142" s="185" t="s">
        <v>126</v>
      </c>
      <c r="E142" s="186" t="s">
        <v>180</v>
      </c>
      <c r="F142" s="187" t="s">
        <v>181</v>
      </c>
      <c r="G142" s="188" t="s">
        <v>177</v>
      </c>
      <c r="H142" s="189">
        <v>1</v>
      </c>
      <c r="I142" s="190"/>
      <c r="J142" s="191">
        <f>ROUND(I142*H142,2)</f>
        <v>0</v>
      </c>
      <c r="K142" s="192"/>
      <c r="L142" s="37"/>
      <c r="M142" s="193" t="s">
        <v>1</v>
      </c>
      <c r="N142" s="194" t="s">
        <v>41</v>
      </c>
      <c r="O142" s="69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130</v>
      </c>
      <c r="AT142" s="197" t="s">
        <v>126</v>
      </c>
      <c r="AU142" s="197" t="s">
        <v>137</v>
      </c>
      <c r="AY142" s="15" t="s">
        <v>124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84</v>
      </c>
      <c r="BK142" s="198">
        <f>ROUND(I142*H142,2)</f>
        <v>0</v>
      </c>
      <c r="BL142" s="15" t="s">
        <v>130</v>
      </c>
      <c r="BM142" s="197" t="s">
        <v>182</v>
      </c>
    </row>
    <row r="143" spans="1:65" s="2" customFormat="1" ht="16.5" customHeight="1">
      <c r="A143" s="32"/>
      <c r="B143" s="33"/>
      <c r="C143" s="185" t="s">
        <v>183</v>
      </c>
      <c r="D143" s="185" t="s">
        <v>126</v>
      </c>
      <c r="E143" s="186" t="s">
        <v>184</v>
      </c>
      <c r="F143" s="187" t="s">
        <v>185</v>
      </c>
      <c r="G143" s="188" t="s">
        <v>177</v>
      </c>
      <c r="H143" s="189">
        <v>1</v>
      </c>
      <c r="I143" s="190"/>
      <c r="J143" s="191">
        <f>ROUND(I143*H143,2)</f>
        <v>0</v>
      </c>
      <c r="K143" s="192"/>
      <c r="L143" s="37"/>
      <c r="M143" s="193" t="s">
        <v>1</v>
      </c>
      <c r="N143" s="194" t="s">
        <v>41</v>
      </c>
      <c r="O143" s="69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130</v>
      </c>
      <c r="AT143" s="197" t="s">
        <v>126</v>
      </c>
      <c r="AU143" s="197" t="s">
        <v>137</v>
      </c>
      <c r="AY143" s="15" t="s">
        <v>124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5" t="s">
        <v>84</v>
      </c>
      <c r="BK143" s="198">
        <f>ROUND(I143*H143,2)</f>
        <v>0</v>
      </c>
      <c r="BL143" s="15" t="s">
        <v>130</v>
      </c>
      <c r="BM143" s="197" t="s">
        <v>186</v>
      </c>
    </row>
    <row r="144" spans="1:65" s="12" customFormat="1" ht="22.9" customHeight="1">
      <c r="B144" s="169"/>
      <c r="C144" s="170"/>
      <c r="D144" s="171" t="s">
        <v>75</v>
      </c>
      <c r="E144" s="183" t="s">
        <v>187</v>
      </c>
      <c r="F144" s="183" t="s">
        <v>188</v>
      </c>
      <c r="G144" s="170"/>
      <c r="H144" s="170"/>
      <c r="I144" s="173"/>
      <c r="J144" s="184">
        <f>BK144</f>
        <v>0</v>
      </c>
      <c r="K144" s="170"/>
      <c r="L144" s="175"/>
      <c r="M144" s="176"/>
      <c r="N144" s="177"/>
      <c r="O144" s="177"/>
      <c r="P144" s="178">
        <f>SUM(P145:P153)</f>
        <v>0</v>
      </c>
      <c r="Q144" s="177"/>
      <c r="R144" s="178">
        <f>SUM(R145:R153)</f>
        <v>0</v>
      </c>
      <c r="S144" s="177"/>
      <c r="T144" s="179">
        <f>SUM(T145:T153)</f>
        <v>0</v>
      </c>
      <c r="AR144" s="180" t="s">
        <v>84</v>
      </c>
      <c r="AT144" s="181" t="s">
        <v>75</v>
      </c>
      <c r="AU144" s="181" t="s">
        <v>84</v>
      </c>
      <c r="AY144" s="180" t="s">
        <v>124</v>
      </c>
      <c r="BK144" s="182">
        <f>SUM(BK145:BK153)</f>
        <v>0</v>
      </c>
    </row>
    <row r="145" spans="1:65" s="2" customFormat="1" ht="21.75" customHeight="1">
      <c r="A145" s="32"/>
      <c r="B145" s="33"/>
      <c r="C145" s="185" t="s">
        <v>189</v>
      </c>
      <c r="D145" s="185" t="s">
        <v>126</v>
      </c>
      <c r="E145" s="186" t="s">
        <v>190</v>
      </c>
      <c r="F145" s="187" t="s">
        <v>191</v>
      </c>
      <c r="G145" s="188" t="s">
        <v>144</v>
      </c>
      <c r="H145" s="189">
        <v>655.96799999999996</v>
      </c>
      <c r="I145" s="190"/>
      <c r="J145" s="191">
        <f>ROUND(I145*H145,2)</f>
        <v>0</v>
      </c>
      <c r="K145" s="192"/>
      <c r="L145" s="37"/>
      <c r="M145" s="193" t="s">
        <v>1</v>
      </c>
      <c r="N145" s="194" t="s">
        <v>41</v>
      </c>
      <c r="O145" s="69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130</v>
      </c>
      <c r="AT145" s="197" t="s">
        <v>126</v>
      </c>
      <c r="AU145" s="197" t="s">
        <v>86</v>
      </c>
      <c r="AY145" s="15" t="s">
        <v>124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5" t="s">
        <v>84</v>
      </c>
      <c r="BK145" s="198">
        <f>ROUND(I145*H145,2)</f>
        <v>0</v>
      </c>
      <c r="BL145" s="15" t="s">
        <v>130</v>
      </c>
      <c r="BM145" s="197" t="s">
        <v>192</v>
      </c>
    </row>
    <row r="146" spans="1:65" s="2" customFormat="1" ht="21.75" customHeight="1">
      <c r="A146" s="32"/>
      <c r="B146" s="33"/>
      <c r="C146" s="185" t="s">
        <v>193</v>
      </c>
      <c r="D146" s="185" t="s">
        <v>126</v>
      </c>
      <c r="E146" s="186" t="s">
        <v>194</v>
      </c>
      <c r="F146" s="187" t="s">
        <v>195</v>
      </c>
      <c r="G146" s="188" t="s">
        <v>144</v>
      </c>
      <c r="H146" s="189">
        <v>9183.5519999999997</v>
      </c>
      <c r="I146" s="190"/>
      <c r="J146" s="191">
        <f>ROUND(I146*H146,2)</f>
        <v>0</v>
      </c>
      <c r="K146" s="192"/>
      <c r="L146" s="37"/>
      <c r="M146" s="193" t="s">
        <v>1</v>
      </c>
      <c r="N146" s="194" t="s">
        <v>41</v>
      </c>
      <c r="O146" s="69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130</v>
      </c>
      <c r="AT146" s="197" t="s">
        <v>126</v>
      </c>
      <c r="AU146" s="197" t="s">
        <v>86</v>
      </c>
      <c r="AY146" s="15" t="s">
        <v>124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84</v>
      </c>
      <c r="BK146" s="198">
        <f>ROUND(I146*H146,2)</f>
        <v>0</v>
      </c>
      <c r="BL146" s="15" t="s">
        <v>130</v>
      </c>
      <c r="BM146" s="197" t="s">
        <v>196</v>
      </c>
    </row>
    <row r="147" spans="1:65" s="13" customFormat="1" ht="11.25">
      <c r="B147" s="199"/>
      <c r="C147" s="200"/>
      <c r="D147" s="201" t="s">
        <v>132</v>
      </c>
      <c r="E147" s="200"/>
      <c r="F147" s="203" t="s">
        <v>197</v>
      </c>
      <c r="G147" s="200"/>
      <c r="H147" s="204">
        <v>9183.5519999999997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132</v>
      </c>
      <c r="AU147" s="210" t="s">
        <v>86</v>
      </c>
      <c r="AV147" s="13" t="s">
        <v>86</v>
      </c>
      <c r="AW147" s="13" t="s">
        <v>4</v>
      </c>
      <c r="AX147" s="13" t="s">
        <v>84</v>
      </c>
      <c r="AY147" s="210" t="s">
        <v>124</v>
      </c>
    </row>
    <row r="148" spans="1:65" s="2" customFormat="1" ht="16.5" customHeight="1">
      <c r="A148" s="32"/>
      <c r="B148" s="33"/>
      <c r="C148" s="185" t="s">
        <v>8</v>
      </c>
      <c r="D148" s="185" t="s">
        <v>126</v>
      </c>
      <c r="E148" s="186" t="s">
        <v>198</v>
      </c>
      <c r="F148" s="187" t="s">
        <v>199</v>
      </c>
      <c r="G148" s="188" t="s">
        <v>144</v>
      </c>
      <c r="H148" s="189">
        <v>655.96799999999996</v>
      </c>
      <c r="I148" s="190"/>
      <c r="J148" s="191">
        <f t="shared" ref="J148:J153" si="0">ROUND(I148*H148,2)</f>
        <v>0</v>
      </c>
      <c r="K148" s="192"/>
      <c r="L148" s="37"/>
      <c r="M148" s="193" t="s">
        <v>1</v>
      </c>
      <c r="N148" s="194" t="s">
        <v>41</v>
      </c>
      <c r="O148" s="69"/>
      <c r="P148" s="195">
        <f t="shared" ref="P148:P153" si="1">O148*H148</f>
        <v>0</v>
      </c>
      <c r="Q148" s="195">
        <v>0</v>
      </c>
      <c r="R148" s="195">
        <f t="shared" ref="R148:R153" si="2">Q148*H148</f>
        <v>0</v>
      </c>
      <c r="S148" s="195">
        <v>0</v>
      </c>
      <c r="T148" s="196">
        <f t="shared" ref="T148:T153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130</v>
      </c>
      <c r="AT148" s="197" t="s">
        <v>126</v>
      </c>
      <c r="AU148" s="197" t="s">
        <v>86</v>
      </c>
      <c r="AY148" s="15" t="s">
        <v>124</v>
      </c>
      <c r="BE148" s="198">
        <f t="shared" ref="BE148:BE153" si="4">IF(N148="základní",J148,0)</f>
        <v>0</v>
      </c>
      <c r="BF148" s="198">
        <f t="shared" ref="BF148:BF153" si="5">IF(N148="snížená",J148,0)</f>
        <v>0</v>
      </c>
      <c r="BG148" s="198">
        <f t="shared" ref="BG148:BG153" si="6">IF(N148="zákl. přenesená",J148,0)</f>
        <v>0</v>
      </c>
      <c r="BH148" s="198">
        <f t="shared" ref="BH148:BH153" si="7">IF(N148="sníž. přenesená",J148,0)</f>
        <v>0</v>
      </c>
      <c r="BI148" s="198">
        <f t="shared" ref="BI148:BI153" si="8">IF(N148="nulová",J148,0)</f>
        <v>0</v>
      </c>
      <c r="BJ148" s="15" t="s">
        <v>84</v>
      </c>
      <c r="BK148" s="198">
        <f t="shared" ref="BK148:BK153" si="9">ROUND(I148*H148,2)</f>
        <v>0</v>
      </c>
      <c r="BL148" s="15" t="s">
        <v>130</v>
      </c>
      <c r="BM148" s="197" t="s">
        <v>200</v>
      </c>
    </row>
    <row r="149" spans="1:65" s="2" customFormat="1" ht="33" customHeight="1">
      <c r="A149" s="32"/>
      <c r="B149" s="33"/>
      <c r="C149" s="185" t="s">
        <v>201</v>
      </c>
      <c r="D149" s="185" t="s">
        <v>126</v>
      </c>
      <c r="E149" s="186" t="s">
        <v>202</v>
      </c>
      <c r="F149" s="187" t="s">
        <v>203</v>
      </c>
      <c r="G149" s="188" t="s">
        <v>144</v>
      </c>
      <c r="H149" s="189">
        <v>156</v>
      </c>
      <c r="I149" s="190"/>
      <c r="J149" s="191">
        <f t="shared" si="0"/>
        <v>0</v>
      </c>
      <c r="K149" s="192"/>
      <c r="L149" s="37"/>
      <c r="M149" s="193" t="s">
        <v>1</v>
      </c>
      <c r="N149" s="194" t="s">
        <v>41</v>
      </c>
      <c r="O149" s="69"/>
      <c r="P149" s="195">
        <f t="shared" si="1"/>
        <v>0</v>
      </c>
      <c r="Q149" s="195">
        <v>0</v>
      </c>
      <c r="R149" s="195">
        <f t="shared" si="2"/>
        <v>0</v>
      </c>
      <c r="S149" s="195">
        <v>0</v>
      </c>
      <c r="T149" s="19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130</v>
      </c>
      <c r="AT149" s="197" t="s">
        <v>126</v>
      </c>
      <c r="AU149" s="197" t="s">
        <v>86</v>
      </c>
      <c r="AY149" s="15" t="s">
        <v>124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5" t="s">
        <v>84</v>
      </c>
      <c r="BK149" s="198">
        <f t="shared" si="9"/>
        <v>0</v>
      </c>
      <c r="BL149" s="15" t="s">
        <v>130</v>
      </c>
      <c r="BM149" s="197" t="s">
        <v>204</v>
      </c>
    </row>
    <row r="150" spans="1:65" s="2" customFormat="1" ht="33" customHeight="1">
      <c r="A150" s="32"/>
      <c r="B150" s="33"/>
      <c r="C150" s="185" t="s">
        <v>205</v>
      </c>
      <c r="D150" s="185" t="s">
        <v>126</v>
      </c>
      <c r="E150" s="186" t="s">
        <v>206</v>
      </c>
      <c r="F150" s="187" t="s">
        <v>207</v>
      </c>
      <c r="G150" s="188" t="s">
        <v>144</v>
      </c>
      <c r="H150" s="189">
        <v>495.488</v>
      </c>
      <c r="I150" s="190"/>
      <c r="J150" s="191">
        <f t="shared" si="0"/>
        <v>0</v>
      </c>
      <c r="K150" s="192"/>
      <c r="L150" s="37"/>
      <c r="M150" s="193" t="s">
        <v>1</v>
      </c>
      <c r="N150" s="194" t="s">
        <v>41</v>
      </c>
      <c r="O150" s="69"/>
      <c r="P150" s="195">
        <f t="shared" si="1"/>
        <v>0</v>
      </c>
      <c r="Q150" s="195">
        <v>0</v>
      </c>
      <c r="R150" s="195">
        <f t="shared" si="2"/>
        <v>0</v>
      </c>
      <c r="S150" s="195">
        <v>0</v>
      </c>
      <c r="T150" s="196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130</v>
      </c>
      <c r="AT150" s="197" t="s">
        <v>126</v>
      </c>
      <c r="AU150" s="197" t="s">
        <v>86</v>
      </c>
      <c r="AY150" s="15" t="s">
        <v>124</v>
      </c>
      <c r="BE150" s="198">
        <f t="shared" si="4"/>
        <v>0</v>
      </c>
      <c r="BF150" s="198">
        <f t="shared" si="5"/>
        <v>0</v>
      </c>
      <c r="BG150" s="198">
        <f t="shared" si="6"/>
        <v>0</v>
      </c>
      <c r="BH150" s="198">
        <f t="shared" si="7"/>
        <v>0</v>
      </c>
      <c r="BI150" s="198">
        <f t="shared" si="8"/>
        <v>0</v>
      </c>
      <c r="BJ150" s="15" t="s">
        <v>84</v>
      </c>
      <c r="BK150" s="198">
        <f t="shared" si="9"/>
        <v>0</v>
      </c>
      <c r="BL150" s="15" t="s">
        <v>130</v>
      </c>
      <c r="BM150" s="197" t="s">
        <v>208</v>
      </c>
    </row>
    <row r="151" spans="1:65" s="2" customFormat="1" ht="33" customHeight="1">
      <c r="A151" s="32"/>
      <c r="B151" s="33"/>
      <c r="C151" s="185" t="s">
        <v>209</v>
      </c>
      <c r="D151" s="185" t="s">
        <v>126</v>
      </c>
      <c r="E151" s="186" t="s">
        <v>210</v>
      </c>
      <c r="F151" s="187" t="s">
        <v>211</v>
      </c>
      <c r="G151" s="188" t="s">
        <v>144</v>
      </c>
      <c r="H151" s="189">
        <v>0.8</v>
      </c>
      <c r="I151" s="190"/>
      <c r="J151" s="191">
        <f t="shared" si="0"/>
        <v>0</v>
      </c>
      <c r="K151" s="192"/>
      <c r="L151" s="37"/>
      <c r="M151" s="193" t="s">
        <v>1</v>
      </c>
      <c r="N151" s="194" t="s">
        <v>41</v>
      </c>
      <c r="O151" s="69"/>
      <c r="P151" s="195">
        <f t="shared" si="1"/>
        <v>0</v>
      </c>
      <c r="Q151" s="195">
        <v>0</v>
      </c>
      <c r="R151" s="195">
        <f t="shared" si="2"/>
        <v>0</v>
      </c>
      <c r="S151" s="195">
        <v>0</v>
      </c>
      <c r="T151" s="196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130</v>
      </c>
      <c r="AT151" s="197" t="s">
        <v>126</v>
      </c>
      <c r="AU151" s="197" t="s">
        <v>86</v>
      </c>
      <c r="AY151" s="15" t="s">
        <v>124</v>
      </c>
      <c r="BE151" s="198">
        <f t="shared" si="4"/>
        <v>0</v>
      </c>
      <c r="BF151" s="198">
        <f t="shared" si="5"/>
        <v>0</v>
      </c>
      <c r="BG151" s="198">
        <f t="shared" si="6"/>
        <v>0</v>
      </c>
      <c r="BH151" s="198">
        <f t="shared" si="7"/>
        <v>0</v>
      </c>
      <c r="BI151" s="198">
        <f t="shared" si="8"/>
        <v>0</v>
      </c>
      <c r="BJ151" s="15" t="s">
        <v>84</v>
      </c>
      <c r="BK151" s="198">
        <f t="shared" si="9"/>
        <v>0</v>
      </c>
      <c r="BL151" s="15" t="s">
        <v>130</v>
      </c>
      <c r="BM151" s="197" t="s">
        <v>212</v>
      </c>
    </row>
    <row r="152" spans="1:65" s="2" customFormat="1" ht="33" customHeight="1">
      <c r="A152" s="32"/>
      <c r="B152" s="33"/>
      <c r="C152" s="185" t="s">
        <v>213</v>
      </c>
      <c r="D152" s="185" t="s">
        <v>126</v>
      </c>
      <c r="E152" s="186" t="s">
        <v>214</v>
      </c>
      <c r="F152" s="187" t="s">
        <v>215</v>
      </c>
      <c r="G152" s="188" t="s">
        <v>144</v>
      </c>
      <c r="H152" s="189">
        <v>0.8</v>
      </c>
      <c r="I152" s="190"/>
      <c r="J152" s="191">
        <f t="shared" si="0"/>
        <v>0</v>
      </c>
      <c r="K152" s="192"/>
      <c r="L152" s="37"/>
      <c r="M152" s="193" t="s">
        <v>1</v>
      </c>
      <c r="N152" s="194" t="s">
        <v>41</v>
      </c>
      <c r="O152" s="69"/>
      <c r="P152" s="195">
        <f t="shared" si="1"/>
        <v>0</v>
      </c>
      <c r="Q152" s="195">
        <v>0</v>
      </c>
      <c r="R152" s="195">
        <f t="shared" si="2"/>
        <v>0</v>
      </c>
      <c r="S152" s="195">
        <v>0</v>
      </c>
      <c r="T152" s="196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130</v>
      </c>
      <c r="AT152" s="197" t="s">
        <v>126</v>
      </c>
      <c r="AU152" s="197" t="s">
        <v>86</v>
      </c>
      <c r="AY152" s="15" t="s">
        <v>124</v>
      </c>
      <c r="BE152" s="198">
        <f t="shared" si="4"/>
        <v>0</v>
      </c>
      <c r="BF152" s="198">
        <f t="shared" si="5"/>
        <v>0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15" t="s">
        <v>84</v>
      </c>
      <c r="BK152" s="198">
        <f t="shared" si="9"/>
        <v>0</v>
      </c>
      <c r="BL152" s="15" t="s">
        <v>130</v>
      </c>
      <c r="BM152" s="197" t="s">
        <v>216</v>
      </c>
    </row>
    <row r="153" spans="1:65" s="2" customFormat="1" ht="33" customHeight="1">
      <c r="A153" s="32"/>
      <c r="B153" s="33"/>
      <c r="C153" s="185" t="s">
        <v>217</v>
      </c>
      <c r="D153" s="185" t="s">
        <v>126</v>
      </c>
      <c r="E153" s="186" t="s">
        <v>218</v>
      </c>
      <c r="F153" s="187" t="s">
        <v>219</v>
      </c>
      <c r="G153" s="188" t="s">
        <v>144</v>
      </c>
      <c r="H153" s="189">
        <v>2.88</v>
      </c>
      <c r="I153" s="190"/>
      <c r="J153" s="191">
        <f t="shared" si="0"/>
        <v>0</v>
      </c>
      <c r="K153" s="192"/>
      <c r="L153" s="37"/>
      <c r="M153" s="222" t="s">
        <v>1</v>
      </c>
      <c r="N153" s="223" t="s">
        <v>41</v>
      </c>
      <c r="O153" s="224"/>
      <c r="P153" s="225">
        <f t="shared" si="1"/>
        <v>0</v>
      </c>
      <c r="Q153" s="225">
        <v>0</v>
      </c>
      <c r="R153" s="225">
        <f t="shared" si="2"/>
        <v>0</v>
      </c>
      <c r="S153" s="225">
        <v>0</v>
      </c>
      <c r="T153" s="226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130</v>
      </c>
      <c r="AT153" s="197" t="s">
        <v>126</v>
      </c>
      <c r="AU153" s="197" t="s">
        <v>86</v>
      </c>
      <c r="AY153" s="15" t="s">
        <v>124</v>
      </c>
      <c r="BE153" s="198">
        <f t="shared" si="4"/>
        <v>0</v>
      </c>
      <c r="BF153" s="198">
        <f t="shared" si="5"/>
        <v>0</v>
      </c>
      <c r="BG153" s="198">
        <f t="shared" si="6"/>
        <v>0</v>
      </c>
      <c r="BH153" s="198">
        <f t="shared" si="7"/>
        <v>0</v>
      </c>
      <c r="BI153" s="198">
        <f t="shared" si="8"/>
        <v>0</v>
      </c>
      <c r="BJ153" s="15" t="s">
        <v>84</v>
      </c>
      <c r="BK153" s="198">
        <f t="shared" si="9"/>
        <v>0</v>
      </c>
      <c r="BL153" s="15" t="s">
        <v>130</v>
      </c>
      <c r="BM153" s="197" t="s">
        <v>220</v>
      </c>
    </row>
    <row r="154" spans="1:65" s="2" customFormat="1" ht="6.95" customHeight="1">
      <c r="A154" s="3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G5H30EjM53JSpJPcDAI5CcDwoXVchmqLLSopEIbvpcJOS2TDTMMoKwcFjpA8QK7mYot0DFkVSzNkIS7wEahUqQ==" saltValue="8o/3egsUP8aeJmyLgQvf6wstJqxVNZ8BcupX/JKKs8O5Umc6IT8rOUKvA6OXS0A1LCi7wbFEbzEGyn9gg8XEMQ==" spinCount="100000" sheet="1" objects="1" scenarios="1" formatColumns="0" formatRows="0" autoFilter="0"/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89</v>
      </c>
    </row>
    <row r="3" spans="1:46" s="1" customFormat="1" ht="6.95" hidden="1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hidden="1" customHeight="1">
      <c r="B4" s="18"/>
      <c r="D4" s="108" t="s">
        <v>96</v>
      </c>
      <c r="L4" s="18"/>
      <c r="M4" s="109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10" t="s">
        <v>16</v>
      </c>
      <c r="L6" s="18"/>
    </row>
    <row r="7" spans="1:46" s="1" customFormat="1" ht="16.5" hidden="1" customHeight="1">
      <c r="B7" s="18"/>
      <c r="E7" s="275" t="str">
        <f>'Rekapitulace stavby'!K6</f>
        <v>BOHUMÍNSKÁ MĚSTSKÁ NEMOCNICE - DEMOLICE OBJEKTŮ</v>
      </c>
      <c r="F7" s="276"/>
      <c r="G7" s="276"/>
      <c r="H7" s="276"/>
      <c r="L7" s="18"/>
    </row>
    <row r="8" spans="1:46" s="2" customFormat="1" ht="12" hidden="1" customHeight="1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77" t="s">
        <v>221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6. 1. 2021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0" t="s">
        <v>40</v>
      </c>
      <c r="E33" s="110" t="s">
        <v>41</v>
      </c>
      <c r="F33" s="121">
        <f>ROUND((SUM(BE121:BE153)),  2)</f>
        <v>0</v>
      </c>
      <c r="G33" s="32"/>
      <c r="H33" s="32"/>
      <c r="I33" s="122">
        <v>0.21</v>
      </c>
      <c r="J33" s="121">
        <f>ROUND(((SUM(BE121:BE153))*I33),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0" t="s">
        <v>42</v>
      </c>
      <c r="F34" s="121">
        <f>ROUND((SUM(BF121:BF153)),  2)</f>
        <v>0</v>
      </c>
      <c r="G34" s="32"/>
      <c r="H34" s="32"/>
      <c r="I34" s="122">
        <v>0.15</v>
      </c>
      <c r="J34" s="121">
        <f>ROUND(((SUM(BF121:BF153))*I34),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ROUND((SUM(BG121:BG153)),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ROUND((SUM(BH121:BH153)),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ROUND((SUM(BI121:BI153)),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BOHUMÍNSKÁ MĚSTSKÁ NEMOCNICE - DEMOLICE OBJEKTŮ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4" t="str">
        <f>E9</f>
        <v xml:space="preserve">002 - Objekt márnice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Bohumín</v>
      </c>
      <c r="G89" s="34"/>
      <c r="H89" s="34"/>
      <c r="I89" s="27" t="s">
        <v>22</v>
      </c>
      <c r="J89" s="64" t="str">
        <f>IF(J12="","",J12)</f>
        <v>6. 1. 2021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Město Bohumín</v>
      </c>
      <c r="G91" s="34"/>
      <c r="H91" s="34"/>
      <c r="I91" s="27" t="s">
        <v>30</v>
      </c>
      <c r="J91" s="30" t="str">
        <f>E21</f>
        <v>ATRIS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>Barbora Kyšková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J135</f>
        <v>0</v>
      </c>
      <c r="K99" s="152"/>
      <c r="L99" s="156"/>
    </row>
    <row r="100" spans="1:31" s="10" customFormat="1" ht="14.85" customHeight="1">
      <c r="B100" s="151"/>
      <c r="C100" s="152"/>
      <c r="D100" s="153" t="s">
        <v>107</v>
      </c>
      <c r="E100" s="154"/>
      <c r="F100" s="154"/>
      <c r="G100" s="154"/>
      <c r="H100" s="154"/>
      <c r="I100" s="154"/>
      <c r="J100" s="155">
        <f>J140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108</v>
      </c>
      <c r="E101" s="154"/>
      <c r="F101" s="154"/>
      <c r="G101" s="154"/>
      <c r="H101" s="154"/>
      <c r="I101" s="154"/>
      <c r="J101" s="155">
        <f>J144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109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2" t="str">
        <f>E7</f>
        <v>BOHUMÍNSKÁ MĚSTSKÁ NEMOCNICE - DEMOLICE OBJEKTŮ</v>
      </c>
      <c r="F111" s="283"/>
      <c r="G111" s="283"/>
      <c r="H111" s="283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97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34" t="str">
        <f>E9</f>
        <v xml:space="preserve">002 - Objekt márnice </v>
      </c>
      <c r="F113" s="284"/>
      <c r="G113" s="284"/>
      <c r="H113" s="28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>Bohumín</v>
      </c>
      <c r="G115" s="34"/>
      <c r="H115" s="34"/>
      <c r="I115" s="27" t="s">
        <v>22</v>
      </c>
      <c r="J115" s="64" t="str">
        <f>IF(J12="","",J12)</f>
        <v>6. 1. 2021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E15</f>
        <v>Město Bohumín</v>
      </c>
      <c r="G117" s="34"/>
      <c r="H117" s="34"/>
      <c r="I117" s="27" t="s">
        <v>30</v>
      </c>
      <c r="J117" s="30" t="str">
        <f>E21</f>
        <v>ATRIS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33</v>
      </c>
      <c r="J118" s="30" t="str">
        <f>E24</f>
        <v>Barbora Kyšková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110</v>
      </c>
      <c r="D120" s="160" t="s">
        <v>61</v>
      </c>
      <c r="E120" s="160" t="s">
        <v>57</v>
      </c>
      <c r="F120" s="160" t="s">
        <v>58</v>
      </c>
      <c r="G120" s="160" t="s">
        <v>111</v>
      </c>
      <c r="H120" s="160" t="s">
        <v>112</v>
      </c>
      <c r="I120" s="160" t="s">
        <v>113</v>
      </c>
      <c r="J120" s="161" t="s">
        <v>101</v>
      </c>
      <c r="K120" s="162" t="s">
        <v>114</v>
      </c>
      <c r="L120" s="163"/>
      <c r="M120" s="73" t="s">
        <v>1</v>
      </c>
      <c r="N120" s="74" t="s">
        <v>40</v>
      </c>
      <c r="O120" s="74" t="s">
        <v>115</v>
      </c>
      <c r="P120" s="74" t="s">
        <v>116</v>
      </c>
      <c r="Q120" s="74" t="s">
        <v>117</v>
      </c>
      <c r="R120" s="74" t="s">
        <v>118</v>
      </c>
      <c r="S120" s="74" t="s">
        <v>119</v>
      </c>
      <c r="T120" s="75" t="s">
        <v>120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121</v>
      </c>
      <c r="D121" s="34"/>
      <c r="E121" s="34"/>
      <c r="F121" s="34"/>
      <c r="G121" s="34"/>
      <c r="H121" s="34"/>
      <c r="I121" s="34"/>
      <c r="J121" s="164">
        <f>BK121</f>
        <v>0</v>
      </c>
      <c r="K121" s="34"/>
      <c r="L121" s="37"/>
      <c r="M121" s="76"/>
      <c r="N121" s="165"/>
      <c r="O121" s="77"/>
      <c r="P121" s="166">
        <f>P122</f>
        <v>0</v>
      </c>
      <c r="Q121" s="77"/>
      <c r="R121" s="166">
        <f>R122</f>
        <v>0</v>
      </c>
      <c r="S121" s="77"/>
      <c r="T121" s="167">
        <f>T122</f>
        <v>1047.5999999999999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75</v>
      </c>
      <c r="AU121" s="15" t="s">
        <v>103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75</v>
      </c>
      <c r="E122" s="172" t="s">
        <v>122</v>
      </c>
      <c r="F122" s="172" t="s">
        <v>123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P123+P135+P144</f>
        <v>0</v>
      </c>
      <c r="Q122" s="177"/>
      <c r="R122" s="178">
        <f>R123+R135+R144</f>
        <v>0</v>
      </c>
      <c r="S122" s="177"/>
      <c r="T122" s="179">
        <f>T123+T135+T144</f>
        <v>1047.5999999999999</v>
      </c>
      <c r="AR122" s="180" t="s">
        <v>84</v>
      </c>
      <c r="AT122" s="181" t="s">
        <v>75</v>
      </c>
      <c r="AU122" s="181" t="s">
        <v>76</v>
      </c>
      <c r="AY122" s="180" t="s">
        <v>124</v>
      </c>
      <c r="BK122" s="182">
        <f>BK123+BK135+BK144</f>
        <v>0</v>
      </c>
    </row>
    <row r="123" spans="1:65" s="12" customFormat="1" ht="22.9" customHeight="1">
      <c r="B123" s="169"/>
      <c r="C123" s="170"/>
      <c r="D123" s="171" t="s">
        <v>75</v>
      </c>
      <c r="E123" s="183" t="s">
        <v>84</v>
      </c>
      <c r="F123" s="183" t="s">
        <v>125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SUM(P124:P134)</f>
        <v>0</v>
      </c>
      <c r="Q123" s="177"/>
      <c r="R123" s="178">
        <f>SUM(R124:R134)</f>
        <v>0</v>
      </c>
      <c r="S123" s="177"/>
      <c r="T123" s="179">
        <f>SUM(T124:T134)</f>
        <v>0</v>
      </c>
      <c r="AR123" s="180" t="s">
        <v>84</v>
      </c>
      <c r="AT123" s="181" t="s">
        <v>75</v>
      </c>
      <c r="AU123" s="181" t="s">
        <v>84</v>
      </c>
      <c r="AY123" s="180" t="s">
        <v>124</v>
      </c>
      <c r="BK123" s="182">
        <f>SUM(BK124:BK134)</f>
        <v>0</v>
      </c>
    </row>
    <row r="124" spans="1:65" s="2" customFormat="1" ht="33" customHeight="1">
      <c r="A124" s="32"/>
      <c r="B124" s="33"/>
      <c r="C124" s="185" t="s">
        <v>84</v>
      </c>
      <c r="D124" s="185" t="s">
        <v>126</v>
      </c>
      <c r="E124" s="186" t="s">
        <v>127</v>
      </c>
      <c r="F124" s="187" t="s">
        <v>128</v>
      </c>
      <c r="G124" s="188" t="s">
        <v>129</v>
      </c>
      <c r="H124" s="189">
        <v>360</v>
      </c>
      <c r="I124" s="190"/>
      <c r="J124" s="191">
        <f>ROUND(I124*H124,2)</f>
        <v>0</v>
      </c>
      <c r="K124" s="192"/>
      <c r="L124" s="37"/>
      <c r="M124" s="193" t="s">
        <v>1</v>
      </c>
      <c r="N124" s="194" t="s">
        <v>41</v>
      </c>
      <c r="O124" s="69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130</v>
      </c>
      <c r="AT124" s="197" t="s">
        <v>126</v>
      </c>
      <c r="AU124" s="197" t="s">
        <v>86</v>
      </c>
      <c r="AY124" s="15" t="s">
        <v>124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84</v>
      </c>
      <c r="BK124" s="198">
        <f>ROUND(I124*H124,2)</f>
        <v>0</v>
      </c>
      <c r="BL124" s="15" t="s">
        <v>130</v>
      </c>
      <c r="BM124" s="197" t="s">
        <v>131</v>
      </c>
    </row>
    <row r="125" spans="1:65" s="13" customFormat="1" ht="11.25">
      <c r="B125" s="199"/>
      <c r="C125" s="200"/>
      <c r="D125" s="201" t="s">
        <v>132</v>
      </c>
      <c r="E125" s="202" t="s">
        <v>1</v>
      </c>
      <c r="F125" s="203" t="s">
        <v>222</v>
      </c>
      <c r="G125" s="200"/>
      <c r="H125" s="204">
        <v>360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132</v>
      </c>
      <c r="AU125" s="210" t="s">
        <v>86</v>
      </c>
      <c r="AV125" s="13" t="s">
        <v>86</v>
      </c>
      <c r="AW125" s="13" t="s">
        <v>32</v>
      </c>
      <c r="AX125" s="13" t="s">
        <v>84</v>
      </c>
      <c r="AY125" s="210" t="s">
        <v>124</v>
      </c>
    </row>
    <row r="126" spans="1:65" s="2" customFormat="1" ht="33" customHeight="1">
      <c r="A126" s="32"/>
      <c r="B126" s="33"/>
      <c r="C126" s="185" t="s">
        <v>86</v>
      </c>
      <c r="D126" s="185" t="s">
        <v>126</v>
      </c>
      <c r="E126" s="186" t="s">
        <v>134</v>
      </c>
      <c r="F126" s="187" t="s">
        <v>135</v>
      </c>
      <c r="G126" s="188" t="s">
        <v>129</v>
      </c>
      <c r="H126" s="189">
        <v>360</v>
      </c>
      <c r="I126" s="190"/>
      <c r="J126" s="191">
        <f>ROUND(I126*H126,2)</f>
        <v>0</v>
      </c>
      <c r="K126" s="192"/>
      <c r="L126" s="37"/>
      <c r="M126" s="193" t="s">
        <v>1</v>
      </c>
      <c r="N126" s="194" t="s">
        <v>41</v>
      </c>
      <c r="O126" s="69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130</v>
      </c>
      <c r="AT126" s="197" t="s">
        <v>126</v>
      </c>
      <c r="AU126" s="197" t="s">
        <v>86</v>
      </c>
      <c r="AY126" s="15" t="s">
        <v>124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84</v>
      </c>
      <c r="BK126" s="198">
        <f>ROUND(I126*H126,2)</f>
        <v>0</v>
      </c>
      <c r="BL126" s="15" t="s">
        <v>130</v>
      </c>
      <c r="BM126" s="197" t="s">
        <v>136</v>
      </c>
    </row>
    <row r="127" spans="1:65" s="2" customFormat="1" ht="33" customHeight="1">
      <c r="A127" s="32"/>
      <c r="B127" s="33"/>
      <c r="C127" s="185" t="s">
        <v>137</v>
      </c>
      <c r="D127" s="185" t="s">
        <v>126</v>
      </c>
      <c r="E127" s="186" t="s">
        <v>138</v>
      </c>
      <c r="F127" s="187" t="s">
        <v>139</v>
      </c>
      <c r="G127" s="188" t="s">
        <v>129</v>
      </c>
      <c r="H127" s="189">
        <v>1800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130</v>
      </c>
      <c r="AT127" s="197" t="s">
        <v>126</v>
      </c>
      <c r="AU127" s="197" t="s">
        <v>86</v>
      </c>
      <c r="AY127" s="15" t="s">
        <v>124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130</v>
      </c>
      <c r="BM127" s="197" t="s">
        <v>140</v>
      </c>
    </row>
    <row r="128" spans="1:65" s="13" customFormat="1" ht="11.25">
      <c r="B128" s="199"/>
      <c r="C128" s="200"/>
      <c r="D128" s="201" t="s">
        <v>132</v>
      </c>
      <c r="E128" s="202" t="s">
        <v>1</v>
      </c>
      <c r="F128" s="203" t="s">
        <v>223</v>
      </c>
      <c r="G128" s="200"/>
      <c r="H128" s="204">
        <v>1800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132</v>
      </c>
      <c r="AU128" s="210" t="s">
        <v>86</v>
      </c>
      <c r="AV128" s="13" t="s">
        <v>86</v>
      </c>
      <c r="AW128" s="13" t="s">
        <v>32</v>
      </c>
      <c r="AX128" s="13" t="s">
        <v>84</v>
      </c>
      <c r="AY128" s="210" t="s">
        <v>124</v>
      </c>
    </row>
    <row r="129" spans="1:65" s="2" customFormat="1" ht="21.75" customHeight="1">
      <c r="A129" s="32"/>
      <c r="B129" s="33"/>
      <c r="C129" s="185" t="s">
        <v>130</v>
      </c>
      <c r="D129" s="185" t="s">
        <v>126</v>
      </c>
      <c r="E129" s="186" t="s">
        <v>142</v>
      </c>
      <c r="F129" s="187" t="s">
        <v>143</v>
      </c>
      <c r="G129" s="188" t="s">
        <v>144</v>
      </c>
      <c r="H129" s="189">
        <v>648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130</v>
      </c>
      <c r="AT129" s="197" t="s">
        <v>126</v>
      </c>
      <c r="AU129" s="197" t="s">
        <v>86</v>
      </c>
      <c r="AY129" s="15" t="s">
        <v>124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130</v>
      </c>
      <c r="BM129" s="197" t="s">
        <v>145</v>
      </c>
    </row>
    <row r="130" spans="1:65" s="13" customFormat="1" ht="11.25">
      <c r="B130" s="199"/>
      <c r="C130" s="200"/>
      <c r="D130" s="201" t="s">
        <v>132</v>
      </c>
      <c r="E130" s="202" t="s">
        <v>1</v>
      </c>
      <c r="F130" s="203" t="s">
        <v>224</v>
      </c>
      <c r="G130" s="200"/>
      <c r="H130" s="204">
        <v>648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132</v>
      </c>
      <c r="AU130" s="210" t="s">
        <v>86</v>
      </c>
      <c r="AV130" s="13" t="s">
        <v>86</v>
      </c>
      <c r="AW130" s="13" t="s">
        <v>32</v>
      </c>
      <c r="AX130" s="13" t="s">
        <v>84</v>
      </c>
      <c r="AY130" s="210" t="s">
        <v>124</v>
      </c>
    </row>
    <row r="131" spans="1:65" s="2" customFormat="1" ht="16.5" customHeight="1">
      <c r="A131" s="32"/>
      <c r="B131" s="33"/>
      <c r="C131" s="185" t="s">
        <v>147</v>
      </c>
      <c r="D131" s="185" t="s">
        <v>126</v>
      </c>
      <c r="E131" s="186" t="s">
        <v>148</v>
      </c>
      <c r="F131" s="187" t="s">
        <v>149</v>
      </c>
      <c r="G131" s="188" t="s">
        <v>129</v>
      </c>
      <c r="H131" s="189">
        <v>360</v>
      </c>
      <c r="I131" s="190"/>
      <c r="J131" s="191">
        <f>ROUND(I131*H131,2)</f>
        <v>0</v>
      </c>
      <c r="K131" s="192"/>
      <c r="L131" s="37"/>
      <c r="M131" s="193" t="s">
        <v>1</v>
      </c>
      <c r="N131" s="194" t="s">
        <v>41</v>
      </c>
      <c r="O131" s="69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130</v>
      </c>
      <c r="AT131" s="197" t="s">
        <v>126</v>
      </c>
      <c r="AU131" s="197" t="s">
        <v>86</v>
      </c>
      <c r="AY131" s="15" t="s">
        <v>124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5" t="s">
        <v>84</v>
      </c>
      <c r="BK131" s="198">
        <f>ROUND(I131*H131,2)</f>
        <v>0</v>
      </c>
      <c r="BL131" s="15" t="s">
        <v>130</v>
      </c>
      <c r="BM131" s="197" t="s">
        <v>150</v>
      </c>
    </row>
    <row r="132" spans="1:65" s="2" customFormat="1" ht="21.75" customHeight="1">
      <c r="A132" s="32"/>
      <c r="B132" s="33"/>
      <c r="C132" s="185" t="s">
        <v>151</v>
      </c>
      <c r="D132" s="185" t="s">
        <v>126</v>
      </c>
      <c r="E132" s="186" t="s">
        <v>152</v>
      </c>
      <c r="F132" s="187" t="s">
        <v>153</v>
      </c>
      <c r="G132" s="188" t="s">
        <v>129</v>
      </c>
      <c r="H132" s="189">
        <v>360</v>
      </c>
      <c r="I132" s="190"/>
      <c r="J132" s="191">
        <f>ROUND(I132*H132,2)</f>
        <v>0</v>
      </c>
      <c r="K132" s="192"/>
      <c r="L132" s="37"/>
      <c r="M132" s="193" t="s">
        <v>1</v>
      </c>
      <c r="N132" s="194" t="s">
        <v>41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130</v>
      </c>
      <c r="AT132" s="197" t="s">
        <v>126</v>
      </c>
      <c r="AU132" s="197" t="s">
        <v>86</v>
      </c>
      <c r="AY132" s="15" t="s">
        <v>124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84</v>
      </c>
      <c r="BK132" s="198">
        <f>ROUND(I132*H132,2)</f>
        <v>0</v>
      </c>
      <c r="BL132" s="15" t="s">
        <v>130</v>
      </c>
      <c r="BM132" s="197" t="s">
        <v>154</v>
      </c>
    </row>
    <row r="133" spans="1:65" s="2" customFormat="1" ht="16.5" customHeight="1">
      <c r="A133" s="32"/>
      <c r="B133" s="33"/>
      <c r="C133" s="211" t="s">
        <v>155</v>
      </c>
      <c r="D133" s="211" t="s">
        <v>156</v>
      </c>
      <c r="E133" s="212" t="s">
        <v>157</v>
      </c>
      <c r="F133" s="213" t="s">
        <v>158</v>
      </c>
      <c r="G133" s="214" t="s">
        <v>144</v>
      </c>
      <c r="H133" s="215">
        <v>576</v>
      </c>
      <c r="I133" s="216"/>
      <c r="J133" s="217">
        <f>ROUND(I133*H133,2)</f>
        <v>0</v>
      </c>
      <c r="K133" s="218"/>
      <c r="L133" s="219"/>
      <c r="M133" s="220" t="s">
        <v>1</v>
      </c>
      <c r="N133" s="221" t="s">
        <v>41</v>
      </c>
      <c r="O133" s="69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159</v>
      </c>
      <c r="AT133" s="197" t="s">
        <v>156</v>
      </c>
      <c r="AU133" s="197" t="s">
        <v>86</v>
      </c>
      <c r="AY133" s="15" t="s">
        <v>124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5" t="s">
        <v>84</v>
      </c>
      <c r="BK133" s="198">
        <f>ROUND(I133*H133,2)</f>
        <v>0</v>
      </c>
      <c r="BL133" s="15" t="s">
        <v>130</v>
      </c>
      <c r="BM133" s="197" t="s">
        <v>160</v>
      </c>
    </row>
    <row r="134" spans="1:65" s="13" customFormat="1" ht="11.25">
      <c r="B134" s="199"/>
      <c r="C134" s="200"/>
      <c r="D134" s="201" t="s">
        <v>132</v>
      </c>
      <c r="E134" s="202" t="s">
        <v>1</v>
      </c>
      <c r="F134" s="203" t="s">
        <v>225</v>
      </c>
      <c r="G134" s="200"/>
      <c r="H134" s="204">
        <v>576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132</v>
      </c>
      <c r="AU134" s="210" t="s">
        <v>86</v>
      </c>
      <c r="AV134" s="13" t="s">
        <v>86</v>
      </c>
      <c r="AW134" s="13" t="s">
        <v>32</v>
      </c>
      <c r="AX134" s="13" t="s">
        <v>84</v>
      </c>
      <c r="AY134" s="210" t="s">
        <v>124</v>
      </c>
    </row>
    <row r="135" spans="1:65" s="12" customFormat="1" ht="22.9" customHeight="1">
      <c r="B135" s="169"/>
      <c r="C135" s="170"/>
      <c r="D135" s="171" t="s">
        <v>75</v>
      </c>
      <c r="E135" s="183" t="s">
        <v>162</v>
      </c>
      <c r="F135" s="183" t="s">
        <v>163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P136+SUM(P137:P140)</f>
        <v>0</v>
      </c>
      <c r="Q135" s="177"/>
      <c r="R135" s="178">
        <f>R136+SUM(R137:R140)</f>
        <v>0</v>
      </c>
      <c r="S135" s="177"/>
      <c r="T135" s="179">
        <f>T136+SUM(T137:T140)</f>
        <v>1047.5999999999999</v>
      </c>
      <c r="AR135" s="180" t="s">
        <v>84</v>
      </c>
      <c r="AT135" s="181" t="s">
        <v>75</v>
      </c>
      <c r="AU135" s="181" t="s">
        <v>84</v>
      </c>
      <c r="AY135" s="180" t="s">
        <v>124</v>
      </c>
      <c r="BK135" s="182">
        <f>BK136+SUM(BK137:BK140)</f>
        <v>0</v>
      </c>
    </row>
    <row r="136" spans="1:65" s="2" customFormat="1" ht="16.5" customHeight="1">
      <c r="A136" s="32"/>
      <c r="B136" s="33"/>
      <c r="C136" s="185" t="s">
        <v>159</v>
      </c>
      <c r="D136" s="185" t="s">
        <v>126</v>
      </c>
      <c r="E136" s="186" t="s">
        <v>164</v>
      </c>
      <c r="F136" s="187" t="s">
        <v>165</v>
      </c>
      <c r="G136" s="188" t="s">
        <v>129</v>
      </c>
      <c r="H136" s="189">
        <v>105.6</v>
      </c>
      <c r="I136" s="190"/>
      <c r="J136" s="191">
        <f>ROUND(I136*H136,2)</f>
        <v>0</v>
      </c>
      <c r="K136" s="192"/>
      <c r="L136" s="37"/>
      <c r="M136" s="193" t="s">
        <v>1</v>
      </c>
      <c r="N136" s="194" t="s">
        <v>41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2.4</v>
      </c>
      <c r="T136" s="196">
        <f>S136*H136</f>
        <v>253.43999999999997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130</v>
      </c>
      <c r="AT136" s="197" t="s">
        <v>126</v>
      </c>
      <c r="AU136" s="197" t="s">
        <v>86</v>
      </c>
      <c r="AY136" s="15" t="s">
        <v>124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84</v>
      </c>
      <c r="BK136" s="198">
        <f>ROUND(I136*H136,2)</f>
        <v>0</v>
      </c>
      <c r="BL136" s="15" t="s">
        <v>130</v>
      </c>
      <c r="BM136" s="197" t="s">
        <v>166</v>
      </c>
    </row>
    <row r="137" spans="1:65" s="13" customFormat="1" ht="11.25">
      <c r="B137" s="199"/>
      <c r="C137" s="200"/>
      <c r="D137" s="201" t="s">
        <v>132</v>
      </c>
      <c r="E137" s="202" t="s">
        <v>1</v>
      </c>
      <c r="F137" s="203" t="s">
        <v>226</v>
      </c>
      <c r="G137" s="200"/>
      <c r="H137" s="204">
        <v>105.6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132</v>
      </c>
      <c r="AU137" s="210" t="s">
        <v>86</v>
      </c>
      <c r="AV137" s="13" t="s">
        <v>86</v>
      </c>
      <c r="AW137" s="13" t="s">
        <v>32</v>
      </c>
      <c r="AX137" s="13" t="s">
        <v>84</v>
      </c>
      <c r="AY137" s="210" t="s">
        <v>124</v>
      </c>
    </row>
    <row r="138" spans="1:65" s="2" customFormat="1" ht="21.75" customHeight="1">
      <c r="A138" s="32"/>
      <c r="B138" s="33"/>
      <c r="C138" s="185" t="s">
        <v>162</v>
      </c>
      <c r="D138" s="185" t="s">
        <v>126</v>
      </c>
      <c r="E138" s="186" t="s">
        <v>168</v>
      </c>
      <c r="F138" s="187" t="s">
        <v>169</v>
      </c>
      <c r="G138" s="188" t="s">
        <v>129</v>
      </c>
      <c r="H138" s="189">
        <v>1764.8</v>
      </c>
      <c r="I138" s="190"/>
      <c r="J138" s="191">
        <f>ROUND(I138*H138,2)</f>
        <v>0</v>
      </c>
      <c r="K138" s="192"/>
      <c r="L138" s="37"/>
      <c r="M138" s="193" t="s">
        <v>1</v>
      </c>
      <c r="N138" s="194" t="s">
        <v>41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0.45</v>
      </c>
      <c r="T138" s="196">
        <f>S138*H138</f>
        <v>794.16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130</v>
      </c>
      <c r="AT138" s="197" t="s">
        <v>126</v>
      </c>
      <c r="AU138" s="197" t="s">
        <v>86</v>
      </c>
      <c r="AY138" s="15" t="s">
        <v>124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84</v>
      </c>
      <c r="BK138" s="198">
        <f>ROUND(I138*H138,2)</f>
        <v>0</v>
      </c>
      <c r="BL138" s="15" t="s">
        <v>130</v>
      </c>
      <c r="BM138" s="197" t="s">
        <v>227</v>
      </c>
    </row>
    <row r="139" spans="1:65" s="13" customFormat="1" ht="11.25">
      <c r="B139" s="199"/>
      <c r="C139" s="200"/>
      <c r="D139" s="201" t="s">
        <v>132</v>
      </c>
      <c r="E139" s="202" t="s">
        <v>1</v>
      </c>
      <c r="F139" s="203" t="s">
        <v>228</v>
      </c>
      <c r="G139" s="200"/>
      <c r="H139" s="204">
        <v>1764.8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132</v>
      </c>
      <c r="AU139" s="210" t="s">
        <v>86</v>
      </c>
      <c r="AV139" s="13" t="s">
        <v>86</v>
      </c>
      <c r="AW139" s="13" t="s">
        <v>32</v>
      </c>
      <c r="AX139" s="13" t="s">
        <v>84</v>
      </c>
      <c r="AY139" s="210" t="s">
        <v>124</v>
      </c>
    </row>
    <row r="140" spans="1:65" s="12" customFormat="1" ht="20.85" customHeight="1">
      <c r="B140" s="169"/>
      <c r="C140" s="170"/>
      <c r="D140" s="171" t="s">
        <v>75</v>
      </c>
      <c r="E140" s="183" t="s">
        <v>172</v>
      </c>
      <c r="F140" s="183" t="s">
        <v>173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SUM(P141:P143)</f>
        <v>0</v>
      </c>
      <c r="Q140" s="177"/>
      <c r="R140" s="178">
        <f>SUM(R141:R143)</f>
        <v>0</v>
      </c>
      <c r="S140" s="177"/>
      <c r="T140" s="179">
        <f>SUM(T141:T143)</f>
        <v>0</v>
      </c>
      <c r="AR140" s="180" t="s">
        <v>84</v>
      </c>
      <c r="AT140" s="181" t="s">
        <v>75</v>
      </c>
      <c r="AU140" s="181" t="s">
        <v>86</v>
      </c>
      <c r="AY140" s="180" t="s">
        <v>124</v>
      </c>
      <c r="BK140" s="182">
        <f>SUM(BK141:BK143)</f>
        <v>0</v>
      </c>
    </row>
    <row r="141" spans="1:65" s="2" customFormat="1" ht="16.5" customHeight="1">
      <c r="A141" s="32"/>
      <c r="B141" s="33"/>
      <c r="C141" s="185" t="s">
        <v>174</v>
      </c>
      <c r="D141" s="185" t="s">
        <v>126</v>
      </c>
      <c r="E141" s="186" t="s">
        <v>175</v>
      </c>
      <c r="F141" s="187" t="s">
        <v>176</v>
      </c>
      <c r="G141" s="188" t="s">
        <v>177</v>
      </c>
      <c r="H141" s="189">
        <v>1</v>
      </c>
      <c r="I141" s="190"/>
      <c r="J141" s="191">
        <f>ROUND(I141*H141,2)</f>
        <v>0</v>
      </c>
      <c r="K141" s="192"/>
      <c r="L141" s="37"/>
      <c r="M141" s="193" t="s">
        <v>1</v>
      </c>
      <c r="N141" s="194" t="s">
        <v>41</v>
      </c>
      <c r="O141" s="6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130</v>
      </c>
      <c r="AT141" s="197" t="s">
        <v>126</v>
      </c>
      <c r="AU141" s="197" t="s">
        <v>137</v>
      </c>
      <c r="AY141" s="15" t="s">
        <v>124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5" t="s">
        <v>84</v>
      </c>
      <c r="BK141" s="198">
        <f>ROUND(I141*H141,2)</f>
        <v>0</v>
      </c>
      <c r="BL141" s="15" t="s">
        <v>130</v>
      </c>
      <c r="BM141" s="197" t="s">
        <v>178</v>
      </c>
    </row>
    <row r="142" spans="1:65" s="2" customFormat="1" ht="21.75" customHeight="1">
      <c r="A142" s="32"/>
      <c r="B142" s="33"/>
      <c r="C142" s="185" t="s">
        <v>179</v>
      </c>
      <c r="D142" s="185" t="s">
        <v>126</v>
      </c>
      <c r="E142" s="186" t="s">
        <v>180</v>
      </c>
      <c r="F142" s="187" t="s">
        <v>181</v>
      </c>
      <c r="G142" s="188" t="s">
        <v>177</v>
      </c>
      <c r="H142" s="189">
        <v>1</v>
      </c>
      <c r="I142" s="190"/>
      <c r="J142" s="191">
        <f>ROUND(I142*H142,2)</f>
        <v>0</v>
      </c>
      <c r="K142" s="192"/>
      <c r="L142" s="37"/>
      <c r="M142" s="193" t="s">
        <v>1</v>
      </c>
      <c r="N142" s="194" t="s">
        <v>41</v>
      </c>
      <c r="O142" s="69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130</v>
      </c>
      <c r="AT142" s="197" t="s">
        <v>126</v>
      </c>
      <c r="AU142" s="197" t="s">
        <v>137</v>
      </c>
      <c r="AY142" s="15" t="s">
        <v>124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84</v>
      </c>
      <c r="BK142" s="198">
        <f>ROUND(I142*H142,2)</f>
        <v>0</v>
      </c>
      <c r="BL142" s="15" t="s">
        <v>130</v>
      </c>
      <c r="BM142" s="197" t="s">
        <v>182</v>
      </c>
    </row>
    <row r="143" spans="1:65" s="2" customFormat="1" ht="16.5" customHeight="1">
      <c r="A143" s="32"/>
      <c r="B143" s="33"/>
      <c r="C143" s="185" t="s">
        <v>183</v>
      </c>
      <c r="D143" s="185" t="s">
        <v>126</v>
      </c>
      <c r="E143" s="186" t="s">
        <v>184</v>
      </c>
      <c r="F143" s="187" t="s">
        <v>185</v>
      </c>
      <c r="G143" s="188" t="s">
        <v>177</v>
      </c>
      <c r="H143" s="189">
        <v>1</v>
      </c>
      <c r="I143" s="190"/>
      <c r="J143" s="191">
        <f>ROUND(I143*H143,2)</f>
        <v>0</v>
      </c>
      <c r="K143" s="192"/>
      <c r="L143" s="37"/>
      <c r="M143" s="193" t="s">
        <v>1</v>
      </c>
      <c r="N143" s="194" t="s">
        <v>41</v>
      </c>
      <c r="O143" s="69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130</v>
      </c>
      <c r="AT143" s="197" t="s">
        <v>126</v>
      </c>
      <c r="AU143" s="197" t="s">
        <v>137</v>
      </c>
      <c r="AY143" s="15" t="s">
        <v>124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5" t="s">
        <v>84</v>
      </c>
      <c r="BK143" s="198">
        <f>ROUND(I143*H143,2)</f>
        <v>0</v>
      </c>
      <c r="BL143" s="15" t="s">
        <v>130</v>
      </c>
      <c r="BM143" s="197" t="s">
        <v>186</v>
      </c>
    </row>
    <row r="144" spans="1:65" s="12" customFormat="1" ht="22.9" customHeight="1">
      <c r="B144" s="169"/>
      <c r="C144" s="170"/>
      <c r="D144" s="171" t="s">
        <v>75</v>
      </c>
      <c r="E144" s="183" t="s">
        <v>187</v>
      </c>
      <c r="F144" s="183" t="s">
        <v>188</v>
      </c>
      <c r="G144" s="170"/>
      <c r="H144" s="170"/>
      <c r="I144" s="173"/>
      <c r="J144" s="184">
        <f>BK144</f>
        <v>0</v>
      </c>
      <c r="K144" s="170"/>
      <c r="L144" s="175"/>
      <c r="M144" s="176"/>
      <c r="N144" s="177"/>
      <c r="O144" s="177"/>
      <c r="P144" s="178">
        <f>SUM(P145:P153)</f>
        <v>0</v>
      </c>
      <c r="Q144" s="177"/>
      <c r="R144" s="178">
        <f>SUM(R145:R153)</f>
        <v>0</v>
      </c>
      <c r="S144" s="177"/>
      <c r="T144" s="179">
        <f>SUM(T145:T153)</f>
        <v>0</v>
      </c>
      <c r="AR144" s="180" t="s">
        <v>84</v>
      </c>
      <c r="AT144" s="181" t="s">
        <v>75</v>
      </c>
      <c r="AU144" s="181" t="s">
        <v>84</v>
      </c>
      <c r="AY144" s="180" t="s">
        <v>124</v>
      </c>
      <c r="BK144" s="182">
        <f>SUM(BK145:BK153)</f>
        <v>0</v>
      </c>
    </row>
    <row r="145" spans="1:65" s="2" customFormat="1" ht="21.75" customHeight="1">
      <c r="A145" s="32"/>
      <c r="B145" s="33"/>
      <c r="C145" s="185" t="s">
        <v>189</v>
      </c>
      <c r="D145" s="185" t="s">
        <v>126</v>
      </c>
      <c r="E145" s="186" t="s">
        <v>190</v>
      </c>
      <c r="F145" s="187" t="s">
        <v>191</v>
      </c>
      <c r="G145" s="188" t="s">
        <v>144</v>
      </c>
      <c r="H145" s="189">
        <v>1047.5999999999999</v>
      </c>
      <c r="I145" s="190"/>
      <c r="J145" s="191">
        <f>ROUND(I145*H145,2)</f>
        <v>0</v>
      </c>
      <c r="K145" s="192"/>
      <c r="L145" s="37"/>
      <c r="M145" s="193" t="s">
        <v>1</v>
      </c>
      <c r="N145" s="194" t="s">
        <v>41</v>
      </c>
      <c r="O145" s="69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130</v>
      </c>
      <c r="AT145" s="197" t="s">
        <v>126</v>
      </c>
      <c r="AU145" s="197" t="s">
        <v>86</v>
      </c>
      <c r="AY145" s="15" t="s">
        <v>124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5" t="s">
        <v>84</v>
      </c>
      <c r="BK145" s="198">
        <f>ROUND(I145*H145,2)</f>
        <v>0</v>
      </c>
      <c r="BL145" s="15" t="s">
        <v>130</v>
      </c>
      <c r="BM145" s="197" t="s">
        <v>192</v>
      </c>
    </row>
    <row r="146" spans="1:65" s="2" customFormat="1" ht="21.75" customHeight="1">
      <c r="A146" s="32"/>
      <c r="B146" s="33"/>
      <c r="C146" s="185" t="s">
        <v>193</v>
      </c>
      <c r="D146" s="185" t="s">
        <v>126</v>
      </c>
      <c r="E146" s="186" t="s">
        <v>194</v>
      </c>
      <c r="F146" s="187" t="s">
        <v>195</v>
      </c>
      <c r="G146" s="188" t="s">
        <v>144</v>
      </c>
      <c r="H146" s="189">
        <v>14666.4</v>
      </c>
      <c r="I146" s="190"/>
      <c r="J146" s="191">
        <f>ROUND(I146*H146,2)</f>
        <v>0</v>
      </c>
      <c r="K146" s="192"/>
      <c r="L146" s="37"/>
      <c r="M146" s="193" t="s">
        <v>1</v>
      </c>
      <c r="N146" s="194" t="s">
        <v>41</v>
      </c>
      <c r="O146" s="69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130</v>
      </c>
      <c r="AT146" s="197" t="s">
        <v>126</v>
      </c>
      <c r="AU146" s="197" t="s">
        <v>86</v>
      </c>
      <c r="AY146" s="15" t="s">
        <v>124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84</v>
      </c>
      <c r="BK146" s="198">
        <f>ROUND(I146*H146,2)</f>
        <v>0</v>
      </c>
      <c r="BL146" s="15" t="s">
        <v>130</v>
      </c>
      <c r="BM146" s="197" t="s">
        <v>196</v>
      </c>
    </row>
    <row r="147" spans="1:65" s="13" customFormat="1" ht="11.25">
      <c r="B147" s="199"/>
      <c r="C147" s="200"/>
      <c r="D147" s="201" t="s">
        <v>132</v>
      </c>
      <c r="E147" s="200"/>
      <c r="F147" s="203" t="s">
        <v>229</v>
      </c>
      <c r="G147" s="200"/>
      <c r="H147" s="204">
        <v>14666.4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132</v>
      </c>
      <c r="AU147" s="210" t="s">
        <v>86</v>
      </c>
      <c r="AV147" s="13" t="s">
        <v>86</v>
      </c>
      <c r="AW147" s="13" t="s">
        <v>4</v>
      </c>
      <c r="AX147" s="13" t="s">
        <v>84</v>
      </c>
      <c r="AY147" s="210" t="s">
        <v>124</v>
      </c>
    </row>
    <row r="148" spans="1:65" s="2" customFormat="1" ht="16.5" customHeight="1">
      <c r="A148" s="32"/>
      <c r="B148" s="33"/>
      <c r="C148" s="185" t="s">
        <v>8</v>
      </c>
      <c r="D148" s="185" t="s">
        <v>126</v>
      </c>
      <c r="E148" s="186" t="s">
        <v>198</v>
      </c>
      <c r="F148" s="187" t="s">
        <v>199</v>
      </c>
      <c r="G148" s="188" t="s">
        <v>144</v>
      </c>
      <c r="H148" s="189">
        <v>1047.5999999999999</v>
      </c>
      <c r="I148" s="190"/>
      <c r="J148" s="191">
        <f t="shared" ref="J148:J153" si="0">ROUND(I148*H148,2)</f>
        <v>0</v>
      </c>
      <c r="K148" s="192"/>
      <c r="L148" s="37"/>
      <c r="M148" s="193" t="s">
        <v>1</v>
      </c>
      <c r="N148" s="194" t="s">
        <v>41</v>
      </c>
      <c r="O148" s="69"/>
      <c r="P148" s="195">
        <f t="shared" ref="P148:P153" si="1">O148*H148</f>
        <v>0</v>
      </c>
      <c r="Q148" s="195">
        <v>0</v>
      </c>
      <c r="R148" s="195">
        <f t="shared" ref="R148:R153" si="2">Q148*H148</f>
        <v>0</v>
      </c>
      <c r="S148" s="195">
        <v>0</v>
      </c>
      <c r="T148" s="196">
        <f t="shared" ref="T148:T153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130</v>
      </c>
      <c r="AT148" s="197" t="s">
        <v>126</v>
      </c>
      <c r="AU148" s="197" t="s">
        <v>86</v>
      </c>
      <c r="AY148" s="15" t="s">
        <v>124</v>
      </c>
      <c r="BE148" s="198">
        <f t="shared" ref="BE148:BE153" si="4">IF(N148="základní",J148,0)</f>
        <v>0</v>
      </c>
      <c r="BF148" s="198">
        <f t="shared" ref="BF148:BF153" si="5">IF(N148="snížená",J148,0)</f>
        <v>0</v>
      </c>
      <c r="BG148" s="198">
        <f t="shared" ref="BG148:BG153" si="6">IF(N148="zákl. přenesená",J148,0)</f>
        <v>0</v>
      </c>
      <c r="BH148" s="198">
        <f t="shared" ref="BH148:BH153" si="7">IF(N148="sníž. přenesená",J148,0)</f>
        <v>0</v>
      </c>
      <c r="BI148" s="198">
        <f t="shared" ref="BI148:BI153" si="8">IF(N148="nulová",J148,0)</f>
        <v>0</v>
      </c>
      <c r="BJ148" s="15" t="s">
        <v>84</v>
      </c>
      <c r="BK148" s="198">
        <f t="shared" ref="BK148:BK153" si="9">ROUND(I148*H148,2)</f>
        <v>0</v>
      </c>
      <c r="BL148" s="15" t="s">
        <v>130</v>
      </c>
      <c r="BM148" s="197" t="s">
        <v>200</v>
      </c>
    </row>
    <row r="149" spans="1:65" s="2" customFormat="1" ht="33" customHeight="1">
      <c r="A149" s="32"/>
      <c r="B149" s="33"/>
      <c r="C149" s="185" t="s">
        <v>201</v>
      </c>
      <c r="D149" s="185" t="s">
        <v>126</v>
      </c>
      <c r="E149" s="186" t="s">
        <v>202</v>
      </c>
      <c r="F149" s="187" t="s">
        <v>203</v>
      </c>
      <c r="G149" s="188" t="s">
        <v>144</v>
      </c>
      <c r="H149" s="189">
        <v>253.44</v>
      </c>
      <c r="I149" s="190"/>
      <c r="J149" s="191">
        <f t="shared" si="0"/>
        <v>0</v>
      </c>
      <c r="K149" s="192"/>
      <c r="L149" s="37"/>
      <c r="M149" s="193" t="s">
        <v>1</v>
      </c>
      <c r="N149" s="194" t="s">
        <v>41</v>
      </c>
      <c r="O149" s="69"/>
      <c r="P149" s="195">
        <f t="shared" si="1"/>
        <v>0</v>
      </c>
      <c r="Q149" s="195">
        <v>0</v>
      </c>
      <c r="R149" s="195">
        <f t="shared" si="2"/>
        <v>0</v>
      </c>
      <c r="S149" s="195">
        <v>0</v>
      </c>
      <c r="T149" s="19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130</v>
      </c>
      <c r="AT149" s="197" t="s">
        <v>126</v>
      </c>
      <c r="AU149" s="197" t="s">
        <v>86</v>
      </c>
      <c r="AY149" s="15" t="s">
        <v>124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5" t="s">
        <v>84</v>
      </c>
      <c r="BK149" s="198">
        <f t="shared" si="9"/>
        <v>0</v>
      </c>
      <c r="BL149" s="15" t="s">
        <v>130</v>
      </c>
      <c r="BM149" s="197" t="s">
        <v>204</v>
      </c>
    </row>
    <row r="150" spans="1:65" s="2" customFormat="1" ht="33" customHeight="1">
      <c r="A150" s="32"/>
      <c r="B150" s="33"/>
      <c r="C150" s="185" t="s">
        <v>205</v>
      </c>
      <c r="D150" s="185" t="s">
        <v>126</v>
      </c>
      <c r="E150" s="186" t="s">
        <v>206</v>
      </c>
      <c r="F150" s="187" t="s">
        <v>207</v>
      </c>
      <c r="G150" s="188" t="s">
        <v>144</v>
      </c>
      <c r="H150" s="189">
        <v>778.16</v>
      </c>
      <c r="I150" s="190"/>
      <c r="J150" s="191">
        <f t="shared" si="0"/>
        <v>0</v>
      </c>
      <c r="K150" s="192"/>
      <c r="L150" s="37"/>
      <c r="M150" s="193" t="s">
        <v>1</v>
      </c>
      <c r="N150" s="194" t="s">
        <v>41</v>
      </c>
      <c r="O150" s="69"/>
      <c r="P150" s="195">
        <f t="shared" si="1"/>
        <v>0</v>
      </c>
      <c r="Q150" s="195">
        <v>0</v>
      </c>
      <c r="R150" s="195">
        <f t="shared" si="2"/>
        <v>0</v>
      </c>
      <c r="S150" s="195">
        <v>0</v>
      </c>
      <c r="T150" s="196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130</v>
      </c>
      <c r="AT150" s="197" t="s">
        <v>126</v>
      </c>
      <c r="AU150" s="197" t="s">
        <v>86</v>
      </c>
      <c r="AY150" s="15" t="s">
        <v>124</v>
      </c>
      <c r="BE150" s="198">
        <f t="shared" si="4"/>
        <v>0</v>
      </c>
      <c r="BF150" s="198">
        <f t="shared" si="5"/>
        <v>0</v>
      </c>
      <c r="BG150" s="198">
        <f t="shared" si="6"/>
        <v>0</v>
      </c>
      <c r="BH150" s="198">
        <f t="shared" si="7"/>
        <v>0</v>
      </c>
      <c r="BI150" s="198">
        <f t="shared" si="8"/>
        <v>0</v>
      </c>
      <c r="BJ150" s="15" t="s">
        <v>84</v>
      </c>
      <c r="BK150" s="198">
        <f t="shared" si="9"/>
        <v>0</v>
      </c>
      <c r="BL150" s="15" t="s">
        <v>130</v>
      </c>
      <c r="BM150" s="197" t="s">
        <v>208</v>
      </c>
    </row>
    <row r="151" spans="1:65" s="2" customFormat="1" ht="33" customHeight="1">
      <c r="A151" s="32"/>
      <c r="B151" s="33"/>
      <c r="C151" s="185" t="s">
        <v>209</v>
      </c>
      <c r="D151" s="185" t="s">
        <v>126</v>
      </c>
      <c r="E151" s="186" t="s">
        <v>210</v>
      </c>
      <c r="F151" s="187" t="s">
        <v>211</v>
      </c>
      <c r="G151" s="188" t="s">
        <v>144</v>
      </c>
      <c r="H151" s="189">
        <v>5.6</v>
      </c>
      <c r="I151" s="190"/>
      <c r="J151" s="191">
        <f t="shared" si="0"/>
        <v>0</v>
      </c>
      <c r="K151" s="192"/>
      <c r="L151" s="37"/>
      <c r="M151" s="193" t="s">
        <v>1</v>
      </c>
      <c r="N151" s="194" t="s">
        <v>41</v>
      </c>
      <c r="O151" s="69"/>
      <c r="P151" s="195">
        <f t="shared" si="1"/>
        <v>0</v>
      </c>
      <c r="Q151" s="195">
        <v>0</v>
      </c>
      <c r="R151" s="195">
        <f t="shared" si="2"/>
        <v>0</v>
      </c>
      <c r="S151" s="195">
        <v>0</v>
      </c>
      <c r="T151" s="196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130</v>
      </c>
      <c r="AT151" s="197" t="s">
        <v>126</v>
      </c>
      <c r="AU151" s="197" t="s">
        <v>86</v>
      </c>
      <c r="AY151" s="15" t="s">
        <v>124</v>
      </c>
      <c r="BE151" s="198">
        <f t="shared" si="4"/>
        <v>0</v>
      </c>
      <c r="BF151" s="198">
        <f t="shared" si="5"/>
        <v>0</v>
      </c>
      <c r="BG151" s="198">
        <f t="shared" si="6"/>
        <v>0</v>
      </c>
      <c r="BH151" s="198">
        <f t="shared" si="7"/>
        <v>0</v>
      </c>
      <c r="BI151" s="198">
        <f t="shared" si="8"/>
        <v>0</v>
      </c>
      <c r="BJ151" s="15" t="s">
        <v>84</v>
      </c>
      <c r="BK151" s="198">
        <f t="shared" si="9"/>
        <v>0</v>
      </c>
      <c r="BL151" s="15" t="s">
        <v>130</v>
      </c>
      <c r="BM151" s="197" t="s">
        <v>212</v>
      </c>
    </row>
    <row r="152" spans="1:65" s="2" customFormat="1" ht="33" customHeight="1">
      <c r="A152" s="32"/>
      <c r="B152" s="33"/>
      <c r="C152" s="185" t="s">
        <v>213</v>
      </c>
      <c r="D152" s="185" t="s">
        <v>126</v>
      </c>
      <c r="E152" s="186" t="s">
        <v>214</v>
      </c>
      <c r="F152" s="187" t="s">
        <v>215</v>
      </c>
      <c r="G152" s="188" t="s">
        <v>144</v>
      </c>
      <c r="H152" s="189">
        <v>5.6</v>
      </c>
      <c r="I152" s="190"/>
      <c r="J152" s="191">
        <f t="shared" si="0"/>
        <v>0</v>
      </c>
      <c r="K152" s="192"/>
      <c r="L152" s="37"/>
      <c r="M152" s="193" t="s">
        <v>1</v>
      </c>
      <c r="N152" s="194" t="s">
        <v>41</v>
      </c>
      <c r="O152" s="69"/>
      <c r="P152" s="195">
        <f t="shared" si="1"/>
        <v>0</v>
      </c>
      <c r="Q152" s="195">
        <v>0</v>
      </c>
      <c r="R152" s="195">
        <f t="shared" si="2"/>
        <v>0</v>
      </c>
      <c r="S152" s="195">
        <v>0</v>
      </c>
      <c r="T152" s="196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130</v>
      </c>
      <c r="AT152" s="197" t="s">
        <v>126</v>
      </c>
      <c r="AU152" s="197" t="s">
        <v>86</v>
      </c>
      <c r="AY152" s="15" t="s">
        <v>124</v>
      </c>
      <c r="BE152" s="198">
        <f t="shared" si="4"/>
        <v>0</v>
      </c>
      <c r="BF152" s="198">
        <f t="shared" si="5"/>
        <v>0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15" t="s">
        <v>84</v>
      </c>
      <c r="BK152" s="198">
        <f t="shared" si="9"/>
        <v>0</v>
      </c>
      <c r="BL152" s="15" t="s">
        <v>130</v>
      </c>
      <c r="BM152" s="197" t="s">
        <v>216</v>
      </c>
    </row>
    <row r="153" spans="1:65" s="2" customFormat="1" ht="33" customHeight="1">
      <c r="A153" s="32"/>
      <c r="B153" s="33"/>
      <c r="C153" s="185" t="s">
        <v>217</v>
      </c>
      <c r="D153" s="185" t="s">
        <v>126</v>
      </c>
      <c r="E153" s="186" t="s">
        <v>218</v>
      </c>
      <c r="F153" s="187" t="s">
        <v>219</v>
      </c>
      <c r="G153" s="188" t="s">
        <v>144</v>
      </c>
      <c r="H153" s="189">
        <v>4.8</v>
      </c>
      <c r="I153" s="190"/>
      <c r="J153" s="191">
        <f t="shared" si="0"/>
        <v>0</v>
      </c>
      <c r="K153" s="192"/>
      <c r="L153" s="37"/>
      <c r="M153" s="222" t="s">
        <v>1</v>
      </c>
      <c r="N153" s="223" t="s">
        <v>41</v>
      </c>
      <c r="O153" s="224"/>
      <c r="P153" s="225">
        <f t="shared" si="1"/>
        <v>0</v>
      </c>
      <c r="Q153" s="225">
        <v>0</v>
      </c>
      <c r="R153" s="225">
        <f t="shared" si="2"/>
        <v>0</v>
      </c>
      <c r="S153" s="225">
        <v>0</v>
      </c>
      <c r="T153" s="226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130</v>
      </c>
      <c r="AT153" s="197" t="s">
        <v>126</v>
      </c>
      <c r="AU153" s="197" t="s">
        <v>86</v>
      </c>
      <c r="AY153" s="15" t="s">
        <v>124</v>
      </c>
      <c r="BE153" s="198">
        <f t="shared" si="4"/>
        <v>0</v>
      </c>
      <c r="BF153" s="198">
        <f t="shared" si="5"/>
        <v>0</v>
      </c>
      <c r="BG153" s="198">
        <f t="shared" si="6"/>
        <v>0</v>
      </c>
      <c r="BH153" s="198">
        <f t="shared" si="7"/>
        <v>0</v>
      </c>
      <c r="BI153" s="198">
        <f t="shared" si="8"/>
        <v>0</v>
      </c>
      <c r="BJ153" s="15" t="s">
        <v>84</v>
      </c>
      <c r="BK153" s="198">
        <f t="shared" si="9"/>
        <v>0</v>
      </c>
      <c r="BL153" s="15" t="s">
        <v>130</v>
      </c>
      <c r="BM153" s="197" t="s">
        <v>220</v>
      </c>
    </row>
    <row r="154" spans="1:65" s="2" customFormat="1" ht="6.95" customHeight="1">
      <c r="A154" s="3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qqg4+/eh7G/gLfS/DCl//cJ6PvhpvRZ4NrtLYwwDqk8SbgjB23cPrgH/wM3VSro6NvFp7O9UgJniJcIHRDVrhw==" saltValue="3bYzjZlYH6eIeClIrkrjppKFknXrIOa34Hcs9Vh6aS8rdMbAinb1+OH/IkRk1DtERZBkiONFZKcNCQ0pWxqrNA==" spinCount="100000" sheet="1" objects="1" scenarios="1" formatColumns="0" formatRows="0" autoFilter="0"/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92</v>
      </c>
    </row>
    <row r="3" spans="1:46" s="1" customFormat="1" ht="6.95" hidden="1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hidden="1" customHeight="1">
      <c r="B4" s="18"/>
      <c r="D4" s="108" t="s">
        <v>96</v>
      </c>
      <c r="L4" s="18"/>
      <c r="M4" s="109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10" t="s">
        <v>16</v>
      </c>
      <c r="L6" s="18"/>
    </row>
    <row r="7" spans="1:46" s="1" customFormat="1" ht="16.5" hidden="1" customHeight="1">
      <c r="B7" s="18"/>
      <c r="E7" s="275" t="str">
        <f>'Rekapitulace stavby'!K6</f>
        <v>BOHUMÍNSKÁ MĚSTSKÁ NEMOCNICE - DEMOLICE OBJEKTŮ</v>
      </c>
      <c r="F7" s="276"/>
      <c r="G7" s="276"/>
      <c r="H7" s="276"/>
      <c r="L7" s="18"/>
    </row>
    <row r="8" spans="1:46" s="2" customFormat="1" ht="12" hidden="1" customHeight="1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77" t="s">
        <v>230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6. 1. 2021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0" t="s">
        <v>40</v>
      </c>
      <c r="E33" s="110" t="s">
        <v>41</v>
      </c>
      <c r="F33" s="121">
        <f>ROUND((SUM(BE121:BE153)),  2)</f>
        <v>0</v>
      </c>
      <c r="G33" s="32"/>
      <c r="H33" s="32"/>
      <c r="I33" s="122">
        <v>0.21</v>
      </c>
      <c r="J33" s="121">
        <f>ROUND(((SUM(BE121:BE153))*I33),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0" t="s">
        <v>42</v>
      </c>
      <c r="F34" s="121">
        <f>ROUND((SUM(BF121:BF153)),  2)</f>
        <v>0</v>
      </c>
      <c r="G34" s="32"/>
      <c r="H34" s="32"/>
      <c r="I34" s="122">
        <v>0.15</v>
      </c>
      <c r="J34" s="121">
        <f>ROUND(((SUM(BF121:BF153))*I34),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ROUND((SUM(BG121:BG153)),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ROUND((SUM(BH121:BH153)),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ROUND((SUM(BI121:BI153)),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BOHUMÍNSKÁ MĚSTSKÁ NEMOCNICE - DEMOLICE OBJEKTŮ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4" t="str">
        <f>E9</f>
        <v>003 - Objekt garáží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Bohumín</v>
      </c>
      <c r="G89" s="34"/>
      <c r="H89" s="34"/>
      <c r="I89" s="27" t="s">
        <v>22</v>
      </c>
      <c r="J89" s="64" t="str">
        <f>IF(J12="","",J12)</f>
        <v>6. 1. 2021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Město Bohumín</v>
      </c>
      <c r="G91" s="34"/>
      <c r="H91" s="34"/>
      <c r="I91" s="27" t="s">
        <v>30</v>
      </c>
      <c r="J91" s="30" t="str">
        <f>E21</f>
        <v>ATRIS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>Barbora Kyšková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J135</f>
        <v>0</v>
      </c>
      <c r="K99" s="152"/>
      <c r="L99" s="156"/>
    </row>
    <row r="100" spans="1:31" s="10" customFormat="1" ht="14.85" customHeight="1">
      <c r="B100" s="151"/>
      <c r="C100" s="152"/>
      <c r="D100" s="153" t="s">
        <v>107</v>
      </c>
      <c r="E100" s="154"/>
      <c r="F100" s="154"/>
      <c r="G100" s="154"/>
      <c r="H100" s="154"/>
      <c r="I100" s="154"/>
      <c r="J100" s="155">
        <f>J140</f>
        <v>0</v>
      </c>
      <c r="K100" s="152"/>
      <c r="L100" s="156"/>
    </row>
    <row r="101" spans="1:31" s="10" customFormat="1" ht="19.899999999999999" customHeight="1">
      <c r="B101" s="151"/>
      <c r="C101" s="152"/>
      <c r="D101" s="153" t="s">
        <v>108</v>
      </c>
      <c r="E101" s="154"/>
      <c r="F101" s="154"/>
      <c r="G101" s="154"/>
      <c r="H101" s="154"/>
      <c r="I101" s="154"/>
      <c r="J101" s="155">
        <f>J144</f>
        <v>0</v>
      </c>
      <c r="K101" s="152"/>
      <c r="L101" s="156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109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2" t="str">
        <f>E7</f>
        <v>BOHUMÍNSKÁ MĚSTSKÁ NEMOCNICE - DEMOLICE OBJEKTŮ</v>
      </c>
      <c r="F111" s="283"/>
      <c r="G111" s="283"/>
      <c r="H111" s="283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97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34" t="str">
        <f>E9</f>
        <v>003 - Objekt garáží</v>
      </c>
      <c r="F113" s="284"/>
      <c r="G113" s="284"/>
      <c r="H113" s="28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>Bohumín</v>
      </c>
      <c r="G115" s="34"/>
      <c r="H115" s="34"/>
      <c r="I115" s="27" t="s">
        <v>22</v>
      </c>
      <c r="J115" s="64" t="str">
        <f>IF(J12="","",J12)</f>
        <v>6. 1. 2021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E15</f>
        <v>Město Bohumín</v>
      </c>
      <c r="G117" s="34"/>
      <c r="H117" s="34"/>
      <c r="I117" s="27" t="s">
        <v>30</v>
      </c>
      <c r="J117" s="30" t="str">
        <f>E21</f>
        <v>ATRIS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33</v>
      </c>
      <c r="J118" s="30" t="str">
        <f>E24</f>
        <v>Barbora Kyšková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110</v>
      </c>
      <c r="D120" s="160" t="s">
        <v>61</v>
      </c>
      <c r="E120" s="160" t="s">
        <v>57</v>
      </c>
      <c r="F120" s="160" t="s">
        <v>58</v>
      </c>
      <c r="G120" s="160" t="s">
        <v>111</v>
      </c>
      <c r="H120" s="160" t="s">
        <v>112</v>
      </c>
      <c r="I120" s="160" t="s">
        <v>113</v>
      </c>
      <c r="J120" s="161" t="s">
        <v>101</v>
      </c>
      <c r="K120" s="162" t="s">
        <v>114</v>
      </c>
      <c r="L120" s="163"/>
      <c r="M120" s="73" t="s">
        <v>1</v>
      </c>
      <c r="N120" s="74" t="s">
        <v>40</v>
      </c>
      <c r="O120" s="74" t="s">
        <v>115</v>
      </c>
      <c r="P120" s="74" t="s">
        <v>116</v>
      </c>
      <c r="Q120" s="74" t="s">
        <v>117</v>
      </c>
      <c r="R120" s="74" t="s">
        <v>118</v>
      </c>
      <c r="S120" s="74" t="s">
        <v>119</v>
      </c>
      <c r="T120" s="75" t="s">
        <v>120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121</v>
      </c>
      <c r="D121" s="34"/>
      <c r="E121" s="34"/>
      <c r="F121" s="34"/>
      <c r="G121" s="34"/>
      <c r="H121" s="34"/>
      <c r="I121" s="34"/>
      <c r="J121" s="164">
        <f>BK121</f>
        <v>0</v>
      </c>
      <c r="K121" s="34"/>
      <c r="L121" s="37"/>
      <c r="M121" s="76"/>
      <c r="N121" s="165"/>
      <c r="O121" s="77"/>
      <c r="P121" s="166">
        <f>P122</f>
        <v>0</v>
      </c>
      <c r="Q121" s="77"/>
      <c r="R121" s="166">
        <f>R122</f>
        <v>0</v>
      </c>
      <c r="S121" s="77"/>
      <c r="T121" s="167">
        <f>T122</f>
        <v>3046.32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75</v>
      </c>
      <c r="AU121" s="15" t="s">
        <v>103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75</v>
      </c>
      <c r="E122" s="172" t="s">
        <v>122</v>
      </c>
      <c r="F122" s="172" t="s">
        <v>123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P123+P135+P144</f>
        <v>0</v>
      </c>
      <c r="Q122" s="177"/>
      <c r="R122" s="178">
        <f>R123+R135+R144</f>
        <v>0</v>
      </c>
      <c r="S122" s="177"/>
      <c r="T122" s="179">
        <f>T123+T135+T144</f>
        <v>3046.32</v>
      </c>
      <c r="AR122" s="180" t="s">
        <v>84</v>
      </c>
      <c r="AT122" s="181" t="s">
        <v>75</v>
      </c>
      <c r="AU122" s="181" t="s">
        <v>76</v>
      </c>
      <c r="AY122" s="180" t="s">
        <v>124</v>
      </c>
      <c r="BK122" s="182">
        <f>BK123+BK135+BK144</f>
        <v>0</v>
      </c>
    </row>
    <row r="123" spans="1:65" s="12" customFormat="1" ht="22.9" customHeight="1">
      <c r="B123" s="169"/>
      <c r="C123" s="170"/>
      <c r="D123" s="171" t="s">
        <v>75</v>
      </c>
      <c r="E123" s="183" t="s">
        <v>84</v>
      </c>
      <c r="F123" s="183" t="s">
        <v>125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SUM(P124:P134)</f>
        <v>0</v>
      </c>
      <c r="Q123" s="177"/>
      <c r="R123" s="178">
        <f>SUM(R124:R134)</f>
        <v>0</v>
      </c>
      <c r="S123" s="177"/>
      <c r="T123" s="179">
        <f>SUM(T124:T134)</f>
        <v>0</v>
      </c>
      <c r="AR123" s="180" t="s">
        <v>84</v>
      </c>
      <c r="AT123" s="181" t="s">
        <v>75</v>
      </c>
      <c r="AU123" s="181" t="s">
        <v>84</v>
      </c>
      <c r="AY123" s="180" t="s">
        <v>124</v>
      </c>
      <c r="BK123" s="182">
        <f>SUM(BK124:BK134)</f>
        <v>0</v>
      </c>
    </row>
    <row r="124" spans="1:65" s="2" customFormat="1" ht="33" customHeight="1">
      <c r="A124" s="32"/>
      <c r="B124" s="33"/>
      <c r="C124" s="185" t="s">
        <v>84</v>
      </c>
      <c r="D124" s="185" t="s">
        <v>126</v>
      </c>
      <c r="E124" s="186" t="s">
        <v>127</v>
      </c>
      <c r="F124" s="187" t="s">
        <v>128</v>
      </c>
      <c r="G124" s="188" t="s">
        <v>129</v>
      </c>
      <c r="H124" s="189">
        <v>1075</v>
      </c>
      <c r="I124" s="190"/>
      <c r="J124" s="191">
        <f>ROUND(I124*H124,2)</f>
        <v>0</v>
      </c>
      <c r="K124" s="192"/>
      <c r="L124" s="37"/>
      <c r="M124" s="193" t="s">
        <v>1</v>
      </c>
      <c r="N124" s="194" t="s">
        <v>41</v>
      </c>
      <c r="O124" s="69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130</v>
      </c>
      <c r="AT124" s="197" t="s">
        <v>126</v>
      </c>
      <c r="AU124" s="197" t="s">
        <v>86</v>
      </c>
      <c r="AY124" s="15" t="s">
        <v>124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84</v>
      </c>
      <c r="BK124" s="198">
        <f>ROUND(I124*H124,2)</f>
        <v>0</v>
      </c>
      <c r="BL124" s="15" t="s">
        <v>130</v>
      </c>
      <c r="BM124" s="197" t="s">
        <v>131</v>
      </c>
    </row>
    <row r="125" spans="1:65" s="13" customFormat="1" ht="11.25">
      <c r="B125" s="199"/>
      <c r="C125" s="200"/>
      <c r="D125" s="201" t="s">
        <v>132</v>
      </c>
      <c r="E125" s="202" t="s">
        <v>1</v>
      </c>
      <c r="F125" s="203" t="s">
        <v>231</v>
      </c>
      <c r="G125" s="200"/>
      <c r="H125" s="204">
        <v>1075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132</v>
      </c>
      <c r="AU125" s="210" t="s">
        <v>86</v>
      </c>
      <c r="AV125" s="13" t="s">
        <v>86</v>
      </c>
      <c r="AW125" s="13" t="s">
        <v>32</v>
      </c>
      <c r="AX125" s="13" t="s">
        <v>84</v>
      </c>
      <c r="AY125" s="210" t="s">
        <v>124</v>
      </c>
    </row>
    <row r="126" spans="1:65" s="2" customFormat="1" ht="33" customHeight="1">
      <c r="A126" s="32"/>
      <c r="B126" s="33"/>
      <c r="C126" s="185" t="s">
        <v>86</v>
      </c>
      <c r="D126" s="185" t="s">
        <v>126</v>
      </c>
      <c r="E126" s="186" t="s">
        <v>134</v>
      </c>
      <c r="F126" s="187" t="s">
        <v>135</v>
      </c>
      <c r="G126" s="188" t="s">
        <v>129</v>
      </c>
      <c r="H126" s="189">
        <v>1075</v>
      </c>
      <c r="I126" s="190"/>
      <c r="J126" s="191">
        <f>ROUND(I126*H126,2)</f>
        <v>0</v>
      </c>
      <c r="K126" s="192"/>
      <c r="L126" s="37"/>
      <c r="M126" s="193" t="s">
        <v>1</v>
      </c>
      <c r="N126" s="194" t="s">
        <v>41</v>
      </c>
      <c r="O126" s="69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130</v>
      </c>
      <c r="AT126" s="197" t="s">
        <v>126</v>
      </c>
      <c r="AU126" s="197" t="s">
        <v>86</v>
      </c>
      <c r="AY126" s="15" t="s">
        <v>124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5" t="s">
        <v>84</v>
      </c>
      <c r="BK126" s="198">
        <f>ROUND(I126*H126,2)</f>
        <v>0</v>
      </c>
      <c r="BL126" s="15" t="s">
        <v>130</v>
      </c>
      <c r="BM126" s="197" t="s">
        <v>136</v>
      </c>
    </row>
    <row r="127" spans="1:65" s="2" customFormat="1" ht="33" customHeight="1">
      <c r="A127" s="32"/>
      <c r="B127" s="33"/>
      <c r="C127" s="185" t="s">
        <v>137</v>
      </c>
      <c r="D127" s="185" t="s">
        <v>126</v>
      </c>
      <c r="E127" s="186" t="s">
        <v>138</v>
      </c>
      <c r="F127" s="187" t="s">
        <v>139</v>
      </c>
      <c r="G127" s="188" t="s">
        <v>129</v>
      </c>
      <c r="H127" s="189">
        <v>5375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130</v>
      </c>
      <c r="AT127" s="197" t="s">
        <v>126</v>
      </c>
      <c r="AU127" s="197" t="s">
        <v>86</v>
      </c>
      <c r="AY127" s="15" t="s">
        <v>124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130</v>
      </c>
      <c r="BM127" s="197" t="s">
        <v>140</v>
      </c>
    </row>
    <row r="128" spans="1:65" s="13" customFormat="1" ht="11.25">
      <c r="B128" s="199"/>
      <c r="C128" s="200"/>
      <c r="D128" s="201" t="s">
        <v>132</v>
      </c>
      <c r="E128" s="202" t="s">
        <v>1</v>
      </c>
      <c r="F128" s="203" t="s">
        <v>232</v>
      </c>
      <c r="G128" s="200"/>
      <c r="H128" s="204">
        <v>5375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132</v>
      </c>
      <c r="AU128" s="210" t="s">
        <v>86</v>
      </c>
      <c r="AV128" s="13" t="s">
        <v>86</v>
      </c>
      <c r="AW128" s="13" t="s">
        <v>32</v>
      </c>
      <c r="AX128" s="13" t="s">
        <v>84</v>
      </c>
      <c r="AY128" s="210" t="s">
        <v>124</v>
      </c>
    </row>
    <row r="129" spans="1:65" s="2" customFormat="1" ht="21.75" customHeight="1">
      <c r="A129" s="32"/>
      <c r="B129" s="33"/>
      <c r="C129" s="185" t="s">
        <v>130</v>
      </c>
      <c r="D129" s="185" t="s">
        <v>126</v>
      </c>
      <c r="E129" s="186" t="s">
        <v>142</v>
      </c>
      <c r="F129" s="187" t="s">
        <v>143</v>
      </c>
      <c r="G129" s="188" t="s">
        <v>144</v>
      </c>
      <c r="H129" s="189">
        <v>1935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130</v>
      </c>
      <c r="AT129" s="197" t="s">
        <v>126</v>
      </c>
      <c r="AU129" s="197" t="s">
        <v>86</v>
      </c>
      <c r="AY129" s="15" t="s">
        <v>124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130</v>
      </c>
      <c r="BM129" s="197" t="s">
        <v>145</v>
      </c>
    </row>
    <row r="130" spans="1:65" s="13" customFormat="1" ht="11.25">
      <c r="B130" s="199"/>
      <c r="C130" s="200"/>
      <c r="D130" s="201" t="s">
        <v>132</v>
      </c>
      <c r="E130" s="202" t="s">
        <v>1</v>
      </c>
      <c r="F130" s="203" t="s">
        <v>233</v>
      </c>
      <c r="G130" s="200"/>
      <c r="H130" s="204">
        <v>1935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132</v>
      </c>
      <c r="AU130" s="210" t="s">
        <v>86</v>
      </c>
      <c r="AV130" s="13" t="s">
        <v>86</v>
      </c>
      <c r="AW130" s="13" t="s">
        <v>32</v>
      </c>
      <c r="AX130" s="13" t="s">
        <v>84</v>
      </c>
      <c r="AY130" s="210" t="s">
        <v>124</v>
      </c>
    </row>
    <row r="131" spans="1:65" s="2" customFormat="1" ht="16.5" customHeight="1">
      <c r="A131" s="32"/>
      <c r="B131" s="33"/>
      <c r="C131" s="185" t="s">
        <v>147</v>
      </c>
      <c r="D131" s="185" t="s">
        <v>126</v>
      </c>
      <c r="E131" s="186" t="s">
        <v>148</v>
      </c>
      <c r="F131" s="187" t="s">
        <v>149</v>
      </c>
      <c r="G131" s="188" t="s">
        <v>129</v>
      </c>
      <c r="H131" s="189">
        <v>1075</v>
      </c>
      <c r="I131" s="190"/>
      <c r="J131" s="191">
        <f>ROUND(I131*H131,2)</f>
        <v>0</v>
      </c>
      <c r="K131" s="192"/>
      <c r="L131" s="37"/>
      <c r="M131" s="193" t="s">
        <v>1</v>
      </c>
      <c r="N131" s="194" t="s">
        <v>41</v>
      </c>
      <c r="O131" s="69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130</v>
      </c>
      <c r="AT131" s="197" t="s">
        <v>126</v>
      </c>
      <c r="AU131" s="197" t="s">
        <v>86</v>
      </c>
      <c r="AY131" s="15" t="s">
        <v>124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5" t="s">
        <v>84</v>
      </c>
      <c r="BK131" s="198">
        <f>ROUND(I131*H131,2)</f>
        <v>0</v>
      </c>
      <c r="BL131" s="15" t="s">
        <v>130</v>
      </c>
      <c r="BM131" s="197" t="s">
        <v>150</v>
      </c>
    </row>
    <row r="132" spans="1:65" s="2" customFormat="1" ht="21.75" customHeight="1">
      <c r="A132" s="32"/>
      <c r="B132" s="33"/>
      <c r="C132" s="185" t="s">
        <v>151</v>
      </c>
      <c r="D132" s="185" t="s">
        <v>126</v>
      </c>
      <c r="E132" s="186" t="s">
        <v>152</v>
      </c>
      <c r="F132" s="187" t="s">
        <v>153</v>
      </c>
      <c r="G132" s="188" t="s">
        <v>129</v>
      </c>
      <c r="H132" s="189">
        <v>1075</v>
      </c>
      <c r="I132" s="190"/>
      <c r="J132" s="191">
        <f>ROUND(I132*H132,2)</f>
        <v>0</v>
      </c>
      <c r="K132" s="192"/>
      <c r="L132" s="37"/>
      <c r="M132" s="193" t="s">
        <v>1</v>
      </c>
      <c r="N132" s="194" t="s">
        <v>41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130</v>
      </c>
      <c r="AT132" s="197" t="s">
        <v>126</v>
      </c>
      <c r="AU132" s="197" t="s">
        <v>86</v>
      </c>
      <c r="AY132" s="15" t="s">
        <v>124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84</v>
      </c>
      <c r="BK132" s="198">
        <f>ROUND(I132*H132,2)</f>
        <v>0</v>
      </c>
      <c r="BL132" s="15" t="s">
        <v>130</v>
      </c>
      <c r="BM132" s="197" t="s">
        <v>154</v>
      </c>
    </row>
    <row r="133" spans="1:65" s="2" customFormat="1" ht="16.5" customHeight="1">
      <c r="A133" s="32"/>
      <c r="B133" s="33"/>
      <c r="C133" s="211" t="s">
        <v>155</v>
      </c>
      <c r="D133" s="211" t="s">
        <v>156</v>
      </c>
      <c r="E133" s="212" t="s">
        <v>157</v>
      </c>
      <c r="F133" s="213" t="s">
        <v>158</v>
      </c>
      <c r="G133" s="214" t="s">
        <v>144</v>
      </c>
      <c r="H133" s="215">
        <v>1720</v>
      </c>
      <c r="I133" s="216"/>
      <c r="J133" s="217">
        <f>ROUND(I133*H133,2)</f>
        <v>0</v>
      </c>
      <c r="K133" s="218"/>
      <c r="L133" s="219"/>
      <c r="M133" s="220" t="s">
        <v>1</v>
      </c>
      <c r="N133" s="221" t="s">
        <v>41</v>
      </c>
      <c r="O133" s="69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159</v>
      </c>
      <c r="AT133" s="197" t="s">
        <v>156</v>
      </c>
      <c r="AU133" s="197" t="s">
        <v>86</v>
      </c>
      <c r="AY133" s="15" t="s">
        <v>124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5" t="s">
        <v>84</v>
      </c>
      <c r="BK133" s="198">
        <f>ROUND(I133*H133,2)</f>
        <v>0</v>
      </c>
      <c r="BL133" s="15" t="s">
        <v>130</v>
      </c>
      <c r="BM133" s="197" t="s">
        <v>160</v>
      </c>
    </row>
    <row r="134" spans="1:65" s="13" customFormat="1" ht="11.25">
      <c r="B134" s="199"/>
      <c r="C134" s="200"/>
      <c r="D134" s="201" t="s">
        <v>132</v>
      </c>
      <c r="E134" s="202" t="s">
        <v>1</v>
      </c>
      <c r="F134" s="203" t="s">
        <v>234</v>
      </c>
      <c r="G134" s="200"/>
      <c r="H134" s="204">
        <v>1720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132</v>
      </c>
      <c r="AU134" s="210" t="s">
        <v>86</v>
      </c>
      <c r="AV134" s="13" t="s">
        <v>86</v>
      </c>
      <c r="AW134" s="13" t="s">
        <v>32</v>
      </c>
      <c r="AX134" s="13" t="s">
        <v>84</v>
      </c>
      <c r="AY134" s="210" t="s">
        <v>124</v>
      </c>
    </row>
    <row r="135" spans="1:65" s="12" customFormat="1" ht="22.9" customHeight="1">
      <c r="B135" s="169"/>
      <c r="C135" s="170"/>
      <c r="D135" s="171" t="s">
        <v>75</v>
      </c>
      <c r="E135" s="183" t="s">
        <v>162</v>
      </c>
      <c r="F135" s="183" t="s">
        <v>163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P136+SUM(P137:P140)</f>
        <v>0</v>
      </c>
      <c r="Q135" s="177"/>
      <c r="R135" s="178">
        <f>R136+SUM(R137:R140)</f>
        <v>0</v>
      </c>
      <c r="S135" s="177"/>
      <c r="T135" s="179">
        <f>T136+SUM(T137:T140)</f>
        <v>3046.32</v>
      </c>
      <c r="AR135" s="180" t="s">
        <v>84</v>
      </c>
      <c r="AT135" s="181" t="s">
        <v>75</v>
      </c>
      <c r="AU135" s="181" t="s">
        <v>84</v>
      </c>
      <c r="AY135" s="180" t="s">
        <v>124</v>
      </c>
      <c r="BK135" s="182">
        <f>BK136+SUM(BK137:BK140)</f>
        <v>0</v>
      </c>
    </row>
    <row r="136" spans="1:65" s="2" customFormat="1" ht="16.5" customHeight="1">
      <c r="A136" s="32"/>
      <c r="B136" s="33"/>
      <c r="C136" s="185" t="s">
        <v>159</v>
      </c>
      <c r="D136" s="185" t="s">
        <v>126</v>
      </c>
      <c r="E136" s="186" t="s">
        <v>164</v>
      </c>
      <c r="F136" s="187" t="s">
        <v>165</v>
      </c>
      <c r="G136" s="188" t="s">
        <v>129</v>
      </c>
      <c r="H136" s="189">
        <v>336.6</v>
      </c>
      <c r="I136" s="190"/>
      <c r="J136" s="191">
        <f>ROUND(I136*H136,2)</f>
        <v>0</v>
      </c>
      <c r="K136" s="192"/>
      <c r="L136" s="37"/>
      <c r="M136" s="193" t="s">
        <v>1</v>
      </c>
      <c r="N136" s="194" t="s">
        <v>41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2.4</v>
      </c>
      <c r="T136" s="196">
        <f>S136*H136</f>
        <v>807.84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130</v>
      </c>
      <c r="AT136" s="197" t="s">
        <v>126</v>
      </c>
      <c r="AU136" s="197" t="s">
        <v>86</v>
      </c>
      <c r="AY136" s="15" t="s">
        <v>124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84</v>
      </c>
      <c r="BK136" s="198">
        <f>ROUND(I136*H136,2)</f>
        <v>0</v>
      </c>
      <c r="BL136" s="15" t="s">
        <v>130</v>
      </c>
      <c r="BM136" s="197" t="s">
        <v>166</v>
      </c>
    </row>
    <row r="137" spans="1:65" s="13" customFormat="1" ht="11.25">
      <c r="B137" s="199"/>
      <c r="C137" s="200"/>
      <c r="D137" s="201" t="s">
        <v>132</v>
      </c>
      <c r="E137" s="202" t="s">
        <v>1</v>
      </c>
      <c r="F137" s="203" t="s">
        <v>235</v>
      </c>
      <c r="G137" s="200"/>
      <c r="H137" s="204">
        <v>336.6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132</v>
      </c>
      <c r="AU137" s="210" t="s">
        <v>86</v>
      </c>
      <c r="AV137" s="13" t="s">
        <v>86</v>
      </c>
      <c r="AW137" s="13" t="s">
        <v>32</v>
      </c>
      <c r="AX137" s="13" t="s">
        <v>84</v>
      </c>
      <c r="AY137" s="210" t="s">
        <v>124</v>
      </c>
    </row>
    <row r="138" spans="1:65" s="2" customFormat="1" ht="21.75" customHeight="1">
      <c r="A138" s="32"/>
      <c r="B138" s="33"/>
      <c r="C138" s="185" t="s">
        <v>162</v>
      </c>
      <c r="D138" s="185" t="s">
        <v>126</v>
      </c>
      <c r="E138" s="186" t="s">
        <v>168</v>
      </c>
      <c r="F138" s="187" t="s">
        <v>169</v>
      </c>
      <c r="G138" s="188" t="s">
        <v>129</v>
      </c>
      <c r="H138" s="189">
        <v>4974.3999999999996</v>
      </c>
      <c r="I138" s="190"/>
      <c r="J138" s="191">
        <f>ROUND(I138*H138,2)</f>
        <v>0</v>
      </c>
      <c r="K138" s="192"/>
      <c r="L138" s="37"/>
      <c r="M138" s="193" t="s">
        <v>1</v>
      </c>
      <c r="N138" s="194" t="s">
        <v>41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0.45</v>
      </c>
      <c r="T138" s="196">
        <f>S138*H138</f>
        <v>2238.48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130</v>
      </c>
      <c r="AT138" s="197" t="s">
        <v>126</v>
      </c>
      <c r="AU138" s="197" t="s">
        <v>86</v>
      </c>
      <c r="AY138" s="15" t="s">
        <v>124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84</v>
      </c>
      <c r="BK138" s="198">
        <f>ROUND(I138*H138,2)</f>
        <v>0</v>
      </c>
      <c r="BL138" s="15" t="s">
        <v>130</v>
      </c>
      <c r="BM138" s="197" t="s">
        <v>236</v>
      </c>
    </row>
    <row r="139" spans="1:65" s="13" customFormat="1" ht="33.75">
      <c r="B139" s="199"/>
      <c r="C139" s="200"/>
      <c r="D139" s="201" t="s">
        <v>132</v>
      </c>
      <c r="E139" s="202" t="s">
        <v>1</v>
      </c>
      <c r="F139" s="203" t="s">
        <v>237</v>
      </c>
      <c r="G139" s="200"/>
      <c r="H139" s="204">
        <v>4974.3999999999996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132</v>
      </c>
      <c r="AU139" s="210" t="s">
        <v>86</v>
      </c>
      <c r="AV139" s="13" t="s">
        <v>86</v>
      </c>
      <c r="AW139" s="13" t="s">
        <v>32</v>
      </c>
      <c r="AX139" s="13" t="s">
        <v>84</v>
      </c>
      <c r="AY139" s="210" t="s">
        <v>124</v>
      </c>
    </row>
    <row r="140" spans="1:65" s="12" customFormat="1" ht="20.85" customHeight="1">
      <c r="B140" s="169"/>
      <c r="C140" s="170"/>
      <c r="D140" s="171" t="s">
        <v>75</v>
      </c>
      <c r="E140" s="183" t="s">
        <v>172</v>
      </c>
      <c r="F140" s="183" t="s">
        <v>173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SUM(P141:P143)</f>
        <v>0</v>
      </c>
      <c r="Q140" s="177"/>
      <c r="R140" s="178">
        <f>SUM(R141:R143)</f>
        <v>0</v>
      </c>
      <c r="S140" s="177"/>
      <c r="T140" s="179">
        <f>SUM(T141:T143)</f>
        <v>0</v>
      </c>
      <c r="AR140" s="180" t="s">
        <v>84</v>
      </c>
      <c r="AT140" s="181" t="s">
        <v>75</v>
      </c>
      <c r="AU140" s="181" t="s">
        <v>86</v>
      </c>
      <c r="AY140" s="180" t="s">
        <v>124</v>
      </c>
      <c r="BK140" s="182">
        <f>SUM(BK141:BK143)</f>
        <v>0</v>
      </c>
    </row>
    <row r="141" spans="1:65" s="2" customFormat="1" ht="16.5" customHeight="1">
      <c r="A141" s="32"/>
      <c r="B141" s="33"/>
      <c r="C141" s="185" t="s">
        <v>174</v>
      </c>
      <c r="D141" s="185" t="s">
        <v>126</v>
      </c>
      <c r="E141" s="186" t="s">
        <v>175</v>
      </c>
      <c r="F141" s="187" t="s">
        <v>176</v>
      </c>
      <c r="G141" s="188" t="s">
        <v>177</v>
      </c>
      <c r="H141" s="189">
        <v>1</v>
      </c>
      <c r="I141" s="190"/>
      <c r="J141" s="191">
        <f>ROUND(I141*H141,2)</f>
        <v>0</v>
      </c>
      <c r="K141" s="192"/>
      <c r="L141" s="37"/>
      <c r="M141" s="193" t="s">
        <v>1</v>
      </c>
      <c r="N141" s="194" t="s">
        <v>41</v>
      </c>
      <c r="O141" s="6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130</v>
      </c>
      <c r="AT141" s="197" t="s">
        <v>126</v>
      </c>
      <c r="AU141" s="197" t="s">
        <v>137</v>
      </c>
      <c r="AY141" s="15" t="s">
        <v>124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5" t="s">
        <v>84</v>
      </c>
      <c r="BK141" s="198">
        <f>ROUND(I141*H141,2)</f>
        <v>0</v>
      </c>
      <c r="BL141" s="15" t="s">
        <v>130</v>
      </c>
      <c r="BM141" s="197" t="s">
        <v>178</v>
      </c>
    </row>
    <row r="142" spans="1:65" s="2" customFormat="1" ht="21.75" customHeight="1">
      <c r="A142" s="32"/>
      <c r="B142" s="33"/>
      <c r="C142" s="185" t="s">
        <v>179</v>
      </c>
      <c r="D142" s="185" t="s">
        <v>126</v>
      </c>
      <c r="E142" s="186" t="s">
        <v>180</v>
      </c>
      <c r="F142" s="187" t="s">
        <v>181</v>
      </c>
      <c r="G142" s="188" t="s">
        <v>177</v>
      </c>
      <c r="H142" s="189">
        <v>1</v>
      </c>
      <c r="I142" s="190"/>
      <c r="J142" s="191">
        <f>ROUND(I142*H142,2)</f>
        <v>0</v>
      </c>
      <c r="K142" s="192"/>
      <c r="L142" s="37"/>
      <c r="M142" s="193" t="s">
        <v>1</v>
      </c>
      <c r="N142" s="194" t="s">
        <v>41</v>
      </c>
      <c r="O142" s="69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130</v>
      </c>
      <c r="AT142" s="197" t="s">
        <v>126</v>
      </c>
      <c r="AU142" s="197" t="s">
        <v>137</v>
      </c>
      <c r="AY142" s="15" t="s">
        <v>124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84</v>
      </c>
      <c r="BK142" s="198">
        <f>ROUND(I142*H142,2)</f>
        <v>0</v>
      </c>
      <c r="BL142" s="15" t="s">
        <v>130</v>
      </c>
      <c r="BM142" s="197" t="s">
        <v>182</v>
      </c>
    </row>
    <row r="143" spans="1:65" s="2" customFormat="1" ht="16.5" customHeight="1">
      <c r="A143" s="32"/>
      <c r="B143" s="33"/>
      <c r="C143" s="185" t="s">
        <v>183</v>
      </c>
      <c r="D143" s="185" t="s">
        <v>126</v>
      </c>
      <c r="E143" s="186" t="s">
        <v>184</v>
      </c>
      <c r="F143" s="187" t="s">
        <v>185</v>
      </c>
      <c r="G143" s="188" t="s">
        <v>177</v>
      </c>
      <c r="H143" s="189">
        <v>1</v>
      </c>
      <c r="I143" s="190"/>
      <c r="J143" s="191">
        <f>ROUND(I143*H143,2)</f>
        <v>0</v>
      </c>
      <c r="K143" s="192"/>
      <c r="L143" s="37"/>
      <c r="M143" s="193" t="s">
        <v>1</v>
      </c>
      <c r="N143" s="194" t="s">
        <v>41</v>
      </c>
      <c r="O143" s="69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130</v>
      </c>
      <c r="AT143" s="197" t="s">
        <v>126</v>
      </c>
      <c r="AU143" s="197" t="s">
        <v>137</v>
      </c>
      <c r="AY143" s="15" t="s">
        <v>124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5" t="s">
        <v>84</v>
      </c>
      <c r="BK143" s="198">
        <f>ROUND(I143*H143,2)</f>
        <v>0</v>
      </c>
      <c r="BL143" s="15" t="s">
        <v>130</v>
      </c>
      <c r="BM143" s="197" t="s">
        <v>186</v>
      </c>
    </row>
    <row r="144" spans="1:65" s="12" customFormat="1" ht="22.9" customHeight="1">
      <c r="B144" s="169"/>
      <c r="C144" s="170"/>
      <c r="D144" s="171" t="s">
        <v>75</v>
      </c>
      <c r="E144" s="183" t="s">
        <v>187</v>
      </c>
      <c r="F144" s="183" t="s">
        <v>188</v>
      </c>
      <c r="G144" s="170"/>
      <c r="H144" s="170"/>
      <c r="I144" s="173"/>
      <c r="J144" s="184">
        <f>BK144</f>
        <v>0</v>
      </c>
      <c r="K144" s="170"/>
      <c r="L144" s="175"/>
      <c r="M144" s="176"/>
      <c r="N144" s="177"/>
      <c r="O144" s="177"/>
      <c r="P144" s="178">
        <f>SUM(P145:P153)</f>
        <v>0</v>
      </c>
      <c r="Q144" s="177"/>
      <c r="R144" s="178">
        <f>SUM(R145:R153)</f>
        <v>0</v>
      </c>
      <c r="S144" s="177"/>
      <c r="T144" s="179">
        <f>SUM(T145:T153)</f>
        <v>0</v>
      </c>
      <c r="AR144" s="180" t="s">
        <v>84</v>
      </c>
      <c r="AT144" s="181" t="s">
        <v>75</v>
      </c>
      <c r="AU144" s="181" t="s">
        <v>84</v>
      </c>
      <c r="AY144" s="180" t="s">
        <v>124</v>
      </c>
      <c r="BK144" s="182">
        <f>SUM(BK145:BK153)</f>
        <v>0</v>
      </c>
    </row>
    <row r="145" spans="1:65" s="2" customFormat="1" ht="21.75" customHeight="1">
      <c r="A145" s="32"/>
      <c r="B145" s="33"/>
      <c r="C145" s="185" t="s">
        <v>189</v>
      </c>
      <c r="D145" s="185" t="s">
        <v>126</v>
      </c>
      <c r="E145" s="186" t="s">
        <v>190</v>
      </c>
      <c r="F145" s="187" t="s">
        <v>191</v>
      </c>
      <c r="G145" s="188" t="s">
        <v>144</v>
      </c>
      <c r="H145" s="189">
        <v>3046.32</v>
      </c>
      <c r="I145" s="190"/>
      <c r="J145" s="191">
        <f>ROUND(I145*H145,2)</f>
        <v>0</v>
      </c>
      <c r="K145" s="192"/>
      <c r="L145" s="37"/>
      <c r="M145" s="193" t="s">
        <v>1</v>
      </c>
      <c r="N145" s="194" t="s">
        <v>41</v>
      </c>
      <c r="O145" s="69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130</v>
      </c>
      <c r="AT145" s="197" t="s">
        <v>126</v>
      </c>
      <c r="AU145" s="197" t="s">
        <v>86</v>
      </c>
      <c r="AY145" s="15" t="s">
        <v>124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5" t="s">
        <v>84</v>
      </c>
      <c r="BK145" s="198">
        <f>ROUND(I145*H145,2)</f>
        <v>0</v>
      </c>
      <c r="BL145" s="15" t="s">
        <v>130</v>
      </c>
      <c r="BM145" s="197" t="s">
        <v>192</v>
      </c>
    </row>
    <row r="146" spans="1:65" s="2" customFormat="1" ht="21.75" customHeight="1">
      <c r="A146" s="32"/>
      <c r="B146" s="33"/>
      <c r="C146" s="185" t="s">
        <v>193</v>
      </c>
      <c r="D146" s="185" t="s">
        <v>126</v>
      </c>
      <c r="E146" s="186" t="s">
        <v>194</v>
      </c>
      <c r="F146" s="187" t="s">
        <v>195</v>
      </c>
      <c r="G146" s="188" t="s">
        <v>144</v>
      </c>
      <c r="H146" s="189">
        <v>42648.480000000003</v>
      </c>
      <c r="I146" s="190"/>
      <c r="J146" s="191">
        <f>ROUND(I146*H146,2)</f>
        <v>0</v>
      </c>
      <c r="K146" s="192"/>
      <c r="L146" s="37"/>
      <c r="M146" s="193" t="s">
        <v>1</v>
      </c>
      <c r="N146" s="194" t="s">
        <v>41</v>
      </c>
      <c r="O146" s="69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130</v>
      </c>
      <c r="AT146" s="197" t="s">
        <v>126</v>
      </c>
      <c r="AU146" s="197" t="s">
        <v>86</v>
      </c>
      <c r="AY146" s="15" t="s">
        <v>124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84</v>
      </c>
      <c r="BK146" s="198">
        <f>ROUND(I146*H146,2)</f>
        <v>0</v>
      </c>
      <c r="BL146" s="15" t="s">
        <v>130</v>
      </c>
      <c r="BM146" s="197" t="s">
        <v>196</v>
      </c>
    </row>
    <row r="147" spans="1:65" s="13" customFormat="1" ht="11.25">
      <c r="B147" s="199"/>
      <c r="C147" s="200"/>
      <c r="D147" s="201" t="s">
        <v>132</v>
      </c>
      <c r="E147" s="200"/>
      <c r="F147" s="203" t="s">
        <v>238</v>
      </c>
      <c r="G147" s="200"/>
      <c r="H147" s="204">
        <v>42648.480000000003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132</v>
      </c>
      <c r="AU147" s="210" t="s">
        <v>86</v>
      </c>
      <c r="AV147" s="13" t="s">
        <v>86</v>
      </c>
      <c r="AW147" s="13" t="s">
        <v>4</v>
      </c>
      <c r="AX147" s="13" t="s">
        <v>84</v>
      </c>
      <c r="AY147" s="210" t="s">
        <v>124</v>
      </c>
    </row>
    <row r="148" spans="1:65" s="2" customFormat="1" ht="16.5" customHeight="1">
      <c r="A148" s="32"/>
      <c r="B148" s="33"/>
      <c r="C148" s="185" t="s">
        <v>8</v>
      </c>
      <c r="D148" s="185" t="s">
        <v>126</v>
      </c>
      <c r="E148" s="186" t="s">
        <v>198</v>
      </c>
      <c r="F148" s="187" t="s">
        <v>199</v>
      </c>
      <c r="G148" s="188" t="s">
        <v>144</v>
      </c>
      <c r="H148" s="189">
        <v>3046.32</v>
      </c>
      <c r="I148" s="190"/>
      <c r="J148" s="191">
        <f t="shared" ref="J148:J153" si="0">ROUND(I148*H148,2)</f>
        <v>0</v>
      </c>
      <c r="K148" s="192"/>
      <c r="L148" s="37"/>
      <c r="M148" s="193" t="s">
        <v>1</v>
      </c>
      <c r="N148" s="194" t="s">
        <v>41</v>
      </c>
      <c r="O148" s="69"/>
      <c r="P148" s="195">
        <f t="shared" ref="P148:P153" si="1">O148*H148</f>
        <v>0</v>
      </c>
      <c r="Q148" s="195">
        <v>0</v>
      </c>
      <c r="R148" s="195">
        <f t="shared" ref="R148:R153" si="2">Q148*H148</f>
        <v>0</v>
      </c>
      <c r="S148" s="195">
        <v>0</v>
      </c>
      <c r="T148" s="196">
        <f t="shared" ref="T148:T153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130</v>
      </c>
      <c r="AT148" s="197" t="s">
        <v>126</v>
      </c>
      <c r="AU148" s="197" t="s">
        <v>86</v>
      </c>
      <c r="AY148" s="15" t="s">
        <v>124</v>
      </c>
      <c r="BE148" s="198">
        <f t="shared" ref="BE148:BE153" si="4">IF(N148="základní",J148,0)</f>
        <v>0</v>
      </c>
      <c r="BF148" s="198">
        <f t="shared" ref="BF148:BF153" si="5">IF(N148="snížená",J148,0)</f>
        <v>0</v>
      </c>
      <c r="BG148" s="198">
        <f t="shared" ref="BG148:BG153" si="6">IF(N148="zákl. přenesená",J148,0)</f>
        <v>0</v>
      </c>
      <c r="BH148" s="198">
        <f t="shared" ref="BH148:BH153" si="7">IF(N148="sníž. přenesená",J148,0)</f>
        <v>0</v>
      </c>
      <c r="BI148" s="198">
        <f t="shared" ref="BI148:BI153" si="8">IF(N148="nulová",J148,0)</f>
        <v>0</v>
      </c>
      <c r="BJ148" s="15" t="s">
        <v>84</v>
      </c>
      <c r="BK148" s="198">
        <f t="shared" ref="BK148:BK153" si="9">ROUND(I148*H148,2)</f>
        <v>0</v>
      </c>
      <c r="BL148" s="15" t="s">
        <v>130</v>
      </c>
      <c r="BM148" s="197" t="s">
        <v>200</v>
      </c>
    </row>
    <row r="149" spans="1:65" s="2" customFormat="1" ht="33" customHeight="1">
      <c r="A149" s="32"/>
      <c r="B149" s="33"/>
      <c r="C149" s="185" t="s">
        <v>201</v>
      </c>
      <c r="D149" s="185" t="s">
        <v>126</v>
      </c>
      <c r="E149" s="186" t="s">
        <v>202</v>
      </c>
      <c r="F149" s="187" t="s">
        <v>203</v>
      </c>
      <c r="G149" s="188" t="s">
        <v>144</v>
      </c>
      <c r="H149" s="189">
        <v>807.84</v>
      </c>
      <c r="I149" s="190"/>
      <c r="J149" s="191">
        <f t="shared" si="0"/>
        <v>0</v>
      </c>
      <c r="K149" s="192"/>
      <c r="L149" s="37"/>
      <c r="M149" s="193" t="s">
        <v>1</v>
      </c>
      <c r="N149" s="194" t="s">
        <v>41</v>
      </c>
      <c r="O149" s="69"/>
      <c r="P149" s="195">
        <f t="shared" si="1"/>
        <v>0</v>
      </c>
      <c r="Q149" s="195">
        <v>0</v>
      </c>
      <c r="R149" s="195">
        <f t="shared" si="2"/>
        <v>0</v>
      </c>
      <c r="S149" s="195">
        <v>0</v>
      </c>
      <c r="T149" s="19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130</v>
      </c>
      <c r="AT149" s="197" t="s">
        <v>126</v>
      </c>
      <c r="AU149" s="197" t="s">
        <v>86</v>
      </c>
      <c r="AY149" s="15" t="s">
        <v>124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5" t="s">
        <v>84</v>
      </c>
      <c r="BK149" s="198">
        <f t="shared" si="9"/>
        <v>0</v>
      </c>
      <c r="BL149" s="15" t="s">
        <v>130</v>
      </c>
      <c r="BM149" s="197" t="s">
        <v>204</v>
      </c>
    </row>
    <row r="150" spans="1:65" s="2" customFormat="1" ht="33" customHeight="1">
      <c r="A150" s="32"/>
      <c r="B150" s="33"/>
      <c r="C150" s="185" t="s">
        <v>205</v>
      </c>
      <c r="D150" s="185" t="s">
        <v>126</v>
      </c>
      <c r="E150" s="186" t="s">
        <v>206</v>
      </c>
      <c r="F150" s="187" t="s">
        <v>207</v>
      </c>
      <c r="G150" s="188" t="s">
        <v>144</v>
      </c>
      <c r="H150" s="189">
        <v>2202.48</v>
      </c>
      <c r="I150" s="190"/>
      <c r="J150" s="191">
        <f t="shared" si="0"/>
        <v>0</v>
      </c>
      <c r="K150" s="192"/>
      <c r="L150" s="37"/>
      <c r="M150" s="193" t="s">
        <v>1</v>
      </c>
      <c r="N150" s="194" t="s">
        <v>41</v>
      </c>
      <c r="O150" s="69"/>
      <c r="P150" s="195">
        <f t="shared" si="1"/>
        <v>0</v>
      </c>
      <c r="Q150" s="195">
        <v>0</v>
      </c>
      <c r="R150" s="195">
        <f t="shared" si="2"/>
        <v>0</v>
      </c>
      <c r="S150" s="195">
        <v>0</v>
      </c>
      <c r="T150" s="196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130</v>
      </c>
      <c r="AT150" s="197" t="s">
        <v>126</v>
      </c>
      <c r="AU150" s="197" t="s">
        <v>86</v>
      </c>
      <c r="AY150" s="15" t="s">
        <v>124</v>
      </c>
      <c r="BE150" s="198">
        <f t="shared" si="4"/>
        <v>0</v>
      </c>
      <c r="BF150" s="198">
        <f t="shared" si="5"/>
        <v>0</v>
      </c>
      <c r="BG150" s="198">
        <f t="shared" si="6"/>
        <v>0</v>
      </c>
      <c r="BH150" s="198">
        <f t="shared" si="7"/>
        <v>0</v>
      </c>
      <c r="BI150" s="198">
        <f t="shared" si="8"/>
        <v>0</v>
      </c>
      <c r="BJ150" s="15" t="s">
        <v>84</v>
      </c>
      <c r="BK150" s="198">
        <f t="shared" si="9"/>
        <v>0</v>
      </c>
      <c r="BL150" s="15" t="s">
        <v>130</v>
      </c>
      <c r="BM150" s="197" t="s">
        <v>208</v>
      </c>
    </row>
    <row r="151" spans="1:65" s="2" customFormat="1" ht="33" customHeight="1">
      <c r="A151" s="32"/>
      <c r="B151" s="33"/>
      <c r="C151" s="185" t="s">
        <v>209</v>
      </c>
      <c r="D151" s="185" t="s">
        <v>126</v>
      </c>
      <c r="E151" s="186" t="s">
        <v>210</v>
      </c>
      <c r="F151" s="187" t="s">
        <v>211</v>
      </c>
      <c r="G151" s="188" t="s">
        <v>144</v>
      </c>
      <c r="H151" s="189">
        <v>9.4</v>
      </c>
      <c r="I151" s="190"/>
      <c r="J151" s="191">
        <f t="shared" si="0"/>
        <v>0</v>
      </c>
      <c r="K151" s="192"/>
      <c r="L151" s="37"/>
      <c r="M151" s="193" t="s">
        <v>1</v>
      </c>
      <c r="N151" s="194" t="s">
        <v>41</v>
      </c>
      <c r="O151" s="69"/>
      <c r="P151" s="195">
        <f t="shared" si="1"/>
        <v>0</v>
      </c>
      <c r="Q151" s="195">
        <v>0</v>
      </c>
      <c r="R151" s="195">
        <f t="shared" si="2"/>
        <v>0</v>
      </c>
      <c r="S151" s="195">
        <v>0</v>
      </c>
      <c r="T151" s="196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130</v>
      </c>
      <c r="AT151" s="197" t="s">
        <v>126</v>
      </c>
      <c r="AU151" s="197" t="s">
        <v>86</v>
      </c>
      <c r="AY151" s="15" t="s">
        <v>124</v>
      </c>
      <c r="BE151" s="198">
        <f t="shared" si="4"/>
        <v>0</v>
      </c>
      <c r="BF151" s="198">
        <f t="shared" si="5"/>
        <v>0</v>
      </c>
      <c r="BG151" s="198">
        <f t="shared" si="6"/>
        <v>0</v>
      </c>
      <c r="BH151" s="198">
        <f t="shared" si="7"/>
        <v>0</v>
      </c>
      <c r="BI151" s="198">
        <f t="shared" si="8"/>
        <v>0</v>
      </c>
      <c r="BJ151" s="15" t="s">
        <v>84</v>
      </c>
      <c r="BK151" s="198">
        <f t="shared" si="9"/>
        <v>0</v>
      </c>
      <c r="BL151" s="15" t="s">
        <v>130</v>
      </c>
      <c r="BM151" s="197" t="s">
        <v>212</v>
      </c>
    </row>
    <row r="152" spans="1:65" s="2" customFormat="1" ht="33" customHeight="1">
      <c r="A152" s="32"/>
      <c r="B152" s="33"/>
      <c r="C152" s="185" t="s">
        <v>213</v>
      </c>
      <c r="D152" s="185" t="s">
        <v>126</v>
      </c>
      <c r="E152" s="186" t="s">
        <v>214</v>
      </c>
      <c r="F152" s="187" t="s">
        <v>215</v>
      </c>
      <c r="G152" s="188" t="s">
        <v>144</v>
      </c>
      <c r="H152" s="189">
        <v>9.4</v>
      </c>
      <c r="I152" s="190"/>
      <c r="J152" s="191">
        <f t="shared" si="0"/>
        <v>0</v>
      </c>
      <c r="K152" s="192"/>
      <c r="L152" s="37"/>
      <c r="M152" s="193" t="s">
        <v>1</v>
      </c>
      <c r="N152" s="194" t="s">
        <v>41</v>
      </c>
      <c r="O152" s="69"/>
      <c r="P152" s="195">
        <f t="shared" si="1"/>
        <v>0</v>
      </c>
      <c r="Q152" s="195">
        <v>0</v>
      </c>
      <c r="R152" s="195">
        <f t="shared" si="2"/>
        <v>0</v>
      </c>
      <c r="S152" s="195">
        <v>0</v>
      </c>
      <c r="T152" s="196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130</v>
      </c>
      <c r="AT152" s="197" t="s">
        <v>126</v>
      </c>
      <c r="AU152" s="197" t="s">
        <v>86</v>
      </c>
      <c r="AY152" s="15" t="s">
        <v>124</v>
      </c>
      <c r="BE152" s="198">
        <f t="shared" si="4"/>
        <v>0</v>
      </c>
      <c r="BF152" s="198">
        <f t="shared" si="5"/>
        <v>0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15" t="s">
        <v>84</v>
      </c>
      <c r="BK152" s="198">
        <f t="shared" si="9"/>
        <v>0</v>
      </c>
      <c r="BL152" s="15" t="s">
        <v>130</v>
      </c>
      <c r="BM152" s="197" t="s">
        <v>216</v>
      </c>
    </row>
    <row r="153" spans="1:65" s="2" customFormat="1" ht="33" customHeight="1">
      <c r="A153" s="32"/>
      <c r="B153" s="33"/>
      <c r="C153" s="185" t="s">
        <v>217</v>
      </c>
      <c r="D153" s="185" t="s">
        <v>126</v>
      </c>
      <c r="E153" s="186" t="s">
        <v>218</v>
      </c>
      <c r="F153" s="187" t="s">
        <v>219</v>
      </c>
      <c r="G153" s="188" t="s">
        <v>144</v>
      </c>
      <c r="H153" s="189">
        <v>17.2</v>
      </c>
      <c r="I153" s="190"/>
      <c r="J153" s="191">
        <f t="shared" si="0"/>
        <v>0</v>
      </c>
      <c r="K153" s="192"/>
      <c r="L153" s="37"/>
      <c r="M153" s="222" t="s">
        <v>1</v>
      </c>
      <c r="N153" s="223" t="s">
        <v>41</v>
      </c>
      <c r="O153" s="224"/>
      <c r="P153" s="225">
        <f t="shared" si="1"/>
        <v>0</v>
      </c>
      <c r="Q153" s="225">
        <v>0</v>
      </c>
      <c r="R153" s="225">
        <f t="shared" si="2"/>
        <v>0</v>
      </c>
      <c r="S153" s="225">
        <v>0</v>
      </c>
      <c r="T153" s="226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130</v>
      </c>
      <c r="AT153" s="197" t="s">
        <v>126</v>
      </c>
      <c r="AU153" s="197" t="s">
        <v>86</v>
      </c>
      <c r="AY153" s="15" t="s">
        <v>124</v>
      </c>
      <c r="BE153" s="198">
        <f t="shared" si="4"/>
        <v>0</v>
      </c>
      <c r="BF153" s="198">
        <f t="shared" si="5"/>
        <v>0</v>
      </c>
      <c r="BG153" s="198">
        <f t="shared" si="6"/>
        <v>0</v>
      </c>
      <c r="BH153" s="198">
        <f t="shared" si="7"/>
        <v>0</v>
      </c>
      <c r="BI153" s="198">
        <f t="shared" si="8"/>
        <v>0</v>
      </c>
      <c r="BJ153" s="15" t="s">
        <v>84</v>
      </c>
      <c r="BK153" s="198">
        <f t="shared" si="9"/>
        <v>0</v>
      </c>
      <c r="BL153" s="15" t="s">
        <v>130</v>
      </c>
      <c r="BM153" s="197" t="s">
        <v>220</v>
      </c>
    </row>
    <row r="154" spans="1:65" s="2" customFormat="1" ht="6.95" customHeight="1">
      <c r="A154" s="3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1AWnWBKxHhx23O34ppsqI4j9Or2zne1UJNOdM9VG42vjBm31iQIgSKKVySJcXlRVjaHhShMYevpAjHXfVQJhEw==" saltValue="NWVUdxOC25P3FBrgXeMwMn/ca4tz18U5oV0rrJYSyaS+36aUWMjexZT/YU5ke2B9Qnvp2jRvjFpmOlgvxhOcwg==" spinCount="100000" sheet="1" objects="1" scenarios="1" formatColumns="0" formatRows="0" autoFilter="0"/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95</v>
      </c>
    </row>
    <row r="3" spans="1:46" s="1" customFormat="1" ht="6.95" hidden="1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hidden="1" customHeight="1">
      <c r="B4" s="18"/>
      <c r="D4" s="108" t="s">
        <v>96</v>
      </c>
      <c r="L4" s="18"/>
      <c r="M4" s="109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10" t="s">
        <v>16</v>
      </c>
      <c r="L6" s="18"/>
    </row>
    <row r="7" spans="1:46" s="1" customFormat="1" ht="16.5" hidden="1" customHeight="1">
      <c r="B7" s="18"/>
      <c r="E7" s="275" t="str">
        <f>'Rekapitulace stavby'!K6</f>
        <v>BOHUMÍNSKÁ MĚSTSKÁ NEMOCNICE - DEMOLICE OBJEKTŮ</v>
      </c>
      <c r="F7" s="276"/>
      <c r="G7" s="276"/>
      <c r="H7" s="276"/>
      <c r="L7" s="18"/>
    </row>
    <row r="8" spans="1:46" s="2" customFormat="1" ht="12" hidden="1" customHeight="1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77" t="s">
        <v>239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6. 1. 2021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11" t="s">
        <v>34</v>
      </c>
      <c r="F24" s="32"/>
      <c r="G24" s="32"/>
      <c r="H24" s="32"/>
      <c r="I24" s="110" t="s">
        <v>27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ROUND(J121,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20" t="s">
        <v>40</v>
      </c>
      <c r="E33" s="110" t="s">
        <v>41</v>
      </c>
      <c r="F33" s="121">
        <f>ROUND((SUM(BE121:BE138)),  2)</f>
        <v>0</v>
      </c>
      <c r="G33" s="32"/>
      <c r="H33" s="32"/>
      <c r="I33" s="122">
        <v>0.21</v>
      </c>
      <c r="J33" s="121">
        <f>ROUND(((SUM(BE121:BE138))*I33),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10" t="s">
        <v>42</v>
      </c>
      <c r="F34" s="121">
        <f>ROUND((SUM(BF121:BF138)),  2)</f>
        <v>0</v>
      </c>
      <c r="G34" s="32"/>
      <c r="H34" s="32"/>
      <c r="I34" s="122">
        <v>0.15</v>
      </c>
      <c r="J34" s="121">
        <f>ROUND(((SUM(BF121:BF138))*I34),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ROUND((SUM(BG121:BG138)),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ROUND((SUM(BH121:BH138)),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ROUND((SUM(BI121:BI138)),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BOHUMÍNSKÁ MĚSTSKÁ NEMOCNICE - DEMOLICE OBJEKTŮ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4" t="str">
        <f>E9</f>
        <v xml:space="preserve">004 - Ostatní a vedlejší náklady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Bohumín</v>
      </c>
      <c r="G89" s="34"/>
      <c r="H89" s="34"/>
      <c r="I89" s="27" t="s">
        <v>22</v>
      </c>
      <c r="J89" s="64" t="str">
        <f>IF(J12="","",J12)</f>
        <v>6. 1. 2021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Město Bohumín</v>
      </c>
      <c r="G91" s="34"/>
      <c r="H91" s="34"/>
      <c r="I91" s="27" t="s">
        <v>30</v>
      </c>
      <c r="J91" s="30" t="str">
        <f>E21</f>
        <v>ATRIS s.r.o.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>Barbora Kyšková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103</v>
      </c>
    </row>
    <row r="97" spans="1:31" s="9" customFormat="1" ht="24.95" customHeight="1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J122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240</v>
      </c>
      <c r="E98" s="154"/>
      <c r="F98" s="154"/>
      <c r="G98" s="154"/>
      <c r="H98" s="154"/>
      <c r="I98" s="154"/>
      <c r="J98" s="155">
        <f>J123</f>
        <v>0</v>
      </c>
      <c r="K98" s="152"/>
      <c r="L98" s="156"/>
    </row>
    <row r="99" spans="1:31" s="9" customFormat="1" ht="24.95" customHeight="1">
      <c r="B99" s="145"/>
      <c r="C99" s="146"/>
      <c r="D99" s="147" t="s">
        <v>241</v>
      </c>
      <c r="E99" s="148"/>
      <c r="F99" s="148"/>
      <c r="G99" s="148"/>
      <c r="H99" s="148"/>
      <c r="I99" s="148"/>
      <c r="J99" s="149">
        <f>J126</f>
        <v>0</v>
      </c>
      <c r="K99" s="146"/>
      <c r="L99" s="150"/>
    </row>
    <row r="100" spans="1:31" s="9" customFormat="1" ht="24.95" customHeight="1">
      <c r="B100" s="145"/>
      <c r="C100" s="146"/>
      <c r="D100" s="147" t="s">
        <v>242</v>
      </c>
      <c r="E100" s="148"/>
      <c r="F100" s="148"/>
      <c r="G100" s="148"/>
      <c r="H100" s="148"/>
      <c r="I100" s="148"/>
      <c r="J100" s="149">
        <f>J131</f>
        <v>0</v>
      </c>
      <c r="K100" s="146"/>
      <c r="L100" s="150"/>
    </row>
    <row r="101" spans="1:31" s="9" customFormat="1" ht="24.95" customHeight="1">
      <c r="B101" s="145"/>
      <c r="C101" s="146"/>
      <c r="D101" s="147" t="s">
        <v>243</v>
      </c>
      <c r="E101" s="148"/>
      <c r="F101" s="148"/>
      <c r="G101" s="148"/>
      <c r="H101" s="148"/>
      <c r="I101" s="148"/>
      <c r="J101" s="149">
        <f>J134</f>
        <v>0</v>
      </c>
      <c r="K101" s="146"/>
      <c r="L101" s="150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1" t="s">
        <v>109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2" t="str">
        <f>E7</f>
        <v>BOHUMÍNSKÁ MĚSTSKÁ NEMOCNICE - DEMOLICE OBJEKTŮ</v>
      </c>
      <c r="F111" s="283"/>
      <c r="G111" s="283"/>
      <c r="H111" s="283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97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34" t="str">
        <f>E9</f>
        <v xml:space="preserve">004 - Ostatní a vedlejší náklady </v>
      </c>
      <c r="F113" s="284"/>
      <c r="G113" s="284"/>
      <c r="H113" s="28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4"/>
      <c r="E115" s="34"/>
      <c r="F115" s="25" t="str">
        <f>F12</f>
        <v>Bohumín</v>
      </c>
      <c r="G115" s="34"/>
      <c r="H115" s="34"/>
      <c r="I115" s="27" t="s">
        <v>22</v>
      </c>
      <c r="J115" s="64" t="str">
        <f>IF(J12="","",J12)</f>
        <v>6. 1. 2021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24</v>
      </c>
      <c r="D117" s="34"/>
      <c r="E117" s="34"/>
      <c r="F117" s="25" t="str">
        <f>E15</f>
        <v>Město Bohumín</v>
      </c>
      <c r="G117" s="34"/>
      <c r="H117" s="34"/>
      <c r="I117" s="27" t="s">
        <v>30</v>
      </c>
      <c r="J117" s="30" t="str">
        <f>E21</f>
        <v>ATRIS s.r.o.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28</v>
      </c>
      <c r="D118" s="34"/>
      <c r="E118" s="34"/>
      <c r="F118" s="25" t="str">
        <f>IF(E18="","",E18)</f>
        <v>Vyplň údaj</v>
      </c>
      <c r="G118" s="34"/>
      <c r="H118" s="34"/>
      <c r="I118" s="27" t="s">
        <v>33</v>
      </c>
      <c r="J118" s="30" t="str">
        <f>E24</f>
        <v>Barbora Kyšková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57"/>
      <c r="B120" s="158"/>
      <c r="C120" s="159" t="s">
        <v>110</v>
      </c>
      <c r="D120" s="160" t="s">
        <v>61</v>
      </c>
      <c r="E120" s="160" t="s">
        <v>57</v>
      </c>
      <c r="F120" s="160" t="s">
        <v>58</v>
      </c>
      <c r="G120" s="160" t="s">
        <v>111</v>
      </c>
      <c r="H120" s="160" t="s">
        <v>112</v>
      </c>
      <c r="I120" s="160" t="s">
        <v>113</v>
      </c>
      <c r="J120" s="161" t="s">
        <v>101</v>
      </c>
      <c r="K120" s="162" t="s">
        <v>114</v>
      </c>
      <c r="L120" s="163"/>
      <c r="M120" s="73" t="s">
        <v>1</v>
      </c>
      <c r="N120" s="74" t="s">
        <v>40</v>
      </c>
      <c r="O120" s="74" t="s">
        <v>115</v>
      </c>
      <c r="P120" s="74" t="s">
        <v>116</v>
      </c>
      <c r="Q120" s="74" t="s">
        <v>117</v>
      </c>
      <c r="R120" s="74" t="s">
        <v>118</v>
      </c>
      <c r="S120" s="74" t="s">
        <v>119</v>
      </c>
      <c r="T120" s="75" t="s">
        <v>120</v>
      </c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</row>
    <row r="121" spans="1:65" s="2" customFormat="1" ht="22.9" customHeight="1">
      <c r="A121" s="32"/>
      <c r="B121" s="33"/>
      <c r="C121" s="80" t="s">
        <v>121</v>
      </c>
      <c r="D121" s="34"/>
      <c r="E121" s="34"/>
      <c r="F121" s="34"/>
      <c r="G121" s="34"/>
      <c r="H121" s="34"/>
      <c r="I121" s="34"/>
      <c r="J121" s="164">
        <f>BK121</f>
        <v>0</v>
      </c>
      <c r="K121" s="34"/>
      <c r="L121" s="37"/>
      <c r="M121" s="76"/>
      <c r="N121" s="165"/>
      <c r="O121" s="77"/>
      <c r="P121" s="166">
        <f>P122+P126+P131+P134</f>
        <v>0</v>
      </c>
      <c r="Q121" s="77"/>
      <c r="R121" s="166">
        <f>R122+R126+R131+R134</f>
        <v>0</v>
      </c>
      <c r="S121" s="77"/>
      <c r="T121" s="167">
        <f>T122+T126+T131+T134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75</v>
      </c>
      <c r="AU121" s="15" t="s">
        <v>103</v>
      </c>
      <c r="BK121" s="168">
        <f>BK122+BK126+BK131+BK134</f>
        <v>0</v>
      </c>
    </row>
    <row r="122" spans="1:65" s="12" customFormat="1" ht="25.9" customHeight="1">
      <c r="B122" s="169"/>
      <c r="C122" s="170"/>
      <c r="D122" s="171" t="s">
        <v>75</v>
      </c>
      <c r="E122" s="172" t="s">
        <v>122</v>
      </c>
      <c r="F122" s="172" t="s">
        <v>123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</f>
        <v>0</v>
      </c>
      <c r="Q122" s="177"/>
      <c r="R122" s="178">
        <f>R123</f>
        <v>0</v>
      </c>
      <c r="S122" s="177"/>
      <c r="T122" s="179">
        <f>T123</f>
        <v>0</v>
      </c>
      <c r="AR122" s="180" t="s">
        <v>84</v>
      </c>
      <c r="AT122" s="181" t="s">
        <v>75</v>
      </c>
      <c r="AU122" s="181" t="s">
        <v>76</v>
      </c>
      <c r="AY122" s="180" t="s">
        <v>124</v>
      </c>
      <c r="BK122" s="182">
        <f>BK123</f>
        <v>0</v>
      </c>
    </row>
    <row r="123" spans="1:65" s="12" customFormat="1" ht="22.9" customHeight="1">
      <c r="B123" s="169"/>
      <c r="C123" s="170"/>
      <c r="D123" s="171" t="s">
        <v>75</v>
      </c>
      <c r="E123" s="183" t="s">
        <v>244</v>
      </c>
      <c r="F123" s="183" t="s">
        <v>245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SUM(P124:P125)</f>
        <v>0</v>
      </c>
      <c r="Q123" s="177"/>
      <c r="R123" s="178">
        <f>SUM(R124:R125)</f>
        <v>0</v>
      </c>
      <c r="S123" s="177"/>
      <c r="T123" s="179">
        <f>SUM(T124:T125)</f>
        <v>0</v>
      </c>
      <c r="AR123" s="180" t="s">
        <v>84</v>
      </c>
      <c r="AT123" s="181" t="s">
        <v>75</v>
      </c>
      <c r="AU123" s="181" t="s">
        <v>84</v>
      </c>
      <c r="AY123" s="180" t="s">
        <v>124</v>
      </c>
      <c r="BK123" s="182">
        <f>SUM(BK124:BK125)</f>
        <v>0</v>
      </c>
    </row>
    <row r="124" spans="1:65" s="2" customFormat="1" ht="16.5" customHeight="1">
      <c r="A124" s="32"/>
      <c r="B124" s="33"/>
      <c r="C124" s="185" t="s">
        <v>84</v>
      </c>
      <c r="D124" s="185" t="s">
        <v>126</v>
      </c>
      <c r="E124" s="186" t="s">
        <v>246</v>
      </c>
      <c r="F124" s="187" t="s">
        <v>247</v>
      </c>
      <c r="G124" s="188" t="s">
        <v>248</v>
      </c>
      <c r="H124" s="189">
        <v>1</v>
      </c>
      <c r="I124" s="190"/>
      <c r="J124" s="191">
        <f>ROUND(I124*H124,2)</f>
        <v>0</v>
      </c>
      <c r="K124" s="192"/>
      <c r="L124" s="37"/>
      <c r="M124" s="193" t="s">
        <v>1</v>
      </c>
      <c r="N124" s="194" t="s">
        <v>41</v>
      </c>
      <c r="O124" s="69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130</v>
      </c>
      <c r="AT124" s="197" t="s">
        <v>126</v>
      </c>
      <c r="AU124" s="197" t="s">
        <v>86</v>
      </c>
      <c r="AY124" s="15" t="s">
        <v>124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5" t="s">
        <v>84</v>
      </c>
      <c r="BK124" s="198">
        <f>ROUND(I124*H124,2)</f>
        <v>0</v>
      </c>
      <c r="BL124" s="15" t="s">
        <v>130</v>
      </c>
      <c r="BM124" s="197" t="s">
        <v>249</v>
      </c>
    </row>
    <row r="125" spans="1:65" s="2" customFormat="1" ht="16.5" customHeight="1">
      <c r="A125" s="32"/>
      <c r="B125" s="33"/>
      <c r="C125" s="185" t="s">
        <v>86</v>
      </c>
      <c r="D125" s="185" t="s">
        <v>126</v>
      </c>
      <c r="E125" s="186" t="s">
        <v>250</v>
      </c>
      <c r="F125" s="187" t="s">
        <v>251</v>
      </c>
      <c r="G125" s="188" t="s">
        <v>248</v>
      </c>
      <c r="H125" s="189">
        <v>1</v>
      </c>
      <c r="I125" s="190"/>
      <c r="J125" s="191">
        <f>ROUND(I125*H125,2)</f>
        <v>0</v>
      </c>
      <c r="K125" s="192"/>
      <c r="L125" s="37"/>
      <c r="M125" s="193" t="s">
        <v>1</v>
      </c>
      <c r="N125" s="194" t="s">
        <v>41</v>
      </c>
      <c r="O125" s="69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130</v>
      </c>
      <c r="AT125" s="197" t="s">
        <v>126</v>
      </c>
      <c r="AU125" s="197" t="s">
        <v>86</v>
      </c>
      <c r="AY125" s="15" t="s">
        <v>124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5" t="s">
        <v>84</v>
      </c>
      <c r="BK125" s="198">
        <f>ROUND(I125*H125,2)</f>
        <v>0</v>
      </c>
      <c r="BL125" s="15" t="s">
        <v>130</v>
      </c>
      <c r="BM125" s="197" t="s">
        <v>252</v>
      </c>
    </row>
    <row r="126" spans="1:65" s="12" customFormat="1" ht="25.9" customHeight="1">
      <c r="B126" s="169"/>
      <c r="C126" s="170"/>
      <c r="D126" s="171" t="s">
        <v>75</v>
      </c>
      <c r="E126" s="172" t="s">
        <v>253</v>
      </c>
      <c r="F126" s="172" t="s">
        <v>254</v>
      </c>
      <c r="G126" s="170"/>
      <c r="H126" s="170"/>
      <c r="I126" s="173"/>
      <c r="J126" s="174">
        <f>BK126</f>
        <v>0</v>
      </c>
      <c r="K126" s="170"/>
      <c r="L126" s="175"/>
      <c r="M126" s="176"/>
      <c r="N126" s="177"/>
      <c r="O126" s="177"/>
      <c r="P126" s="178">
        <f>SUM(P127:P130)</f>
        <v>0</v>
      </c>
      <c r="Q126" s="177"/>
      <c r="R126" s="178">
        <f>SUM(R127:R130)</f>
        <v>0</v>
      </c>
      <c r="S126" s="177"/>
      <c r="T126" s="179">
        <f>SUM(T127:T130)</f>
        <v>0</v>
      </c>
      <c r="AR126" s="180" t="s">
        <v>147</v>
      </c>
      <c r="AT126" s="181" t="s">
        <v>75</v>
      </c>
      <c r="AU126" s="181" t="s">
        <v>76</v>
      </c>
      <c r="AY126" s="180" t="s">
        <v>124</v>
      </c>
      <c r="BK126" s="182">
        <f>SUM(BK127:BK130)</f>
        <v>0</v>
      </c>
    </row>
    <row r="127" spans="1:65" s="2" customFormat="1" ht="16.5" customHeight="1">
      <c r="A127" s="32"/>
      <c r="B127" s="33"/>
      <c r="C127" s="185" t="s">
        <v>137</v>
      </c>
      <c r="D127" s="185" t="s">
        <v>126</v>
      </c>
      <c r="E127" s="186" t="s">
        <v>255</v>
      </c>
      <c r="F127" s="187" t="s">
        <v>256</v>
      </c>
      <c r="G127" s="188" t="s">
        <v>248</v>
      </c>
      <c r="H127" s="189">
        <v>1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130</v>
      </c>
      <c r="AT127" s="197" t="s">
        <v>126</v>
      </c>
      <c r="AU127" s="197" t="s">
        <v>84</v>
      </c>
      <c r="AY127" s="15" t="s">
        <v>124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130</v>
      </c>
      <c r="BM127" s="197" t="s">
        <v>257</v>
      </c>
    </row>
    <row r="128" spans="1:65" s="2" customFormat="1" ht="39">
      <c r="A128" s="32"/>
      <c r="B128" s="33"/>
      <c r="C128" s="34"/>
      <c r="D128" s="201" t="s">
        <v>258</v>
      </c>
      <c r="E128" s="34"/>
      <c r="F128" s="227" t="s">
        <v>259</v>
      </c>
      <c r="G128" s="34"/>
      <c r="H128" s="34"/>
      <c r="I128" s="228"/>
      <c r="J128" s="34"/>
      <c r="K128" s="34"/>
      <c r="L128" s="37"/>
      <c r="M128" s="229"/>
      <c r="N128" s="230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258</v>
      </c>
      <c r="AU128" s="15" t="s">
        <v>84</v>
      </c>
    </row>
    <row r="129" spans="1:65" s="2" customFormat="1" ht="21.75" customHeight="1">
      <c r="A129" s="32"/>
      <c r="B129" s="33"/>
      <c r="C129" s="185" t="s">
        <v>130</v>
      </c>
      <c r="D129" s="185" t="s">
        <v>126</v>
      </c>
      <c r="E129" s="186" t="s">
        <v>260</v>
      </c>
      <c r="F129" s="187" t="s">
        <v>261</v>
      </c>
      <c r="G129" s="188" t="s">
        <v>248</v>
      </c>
      <c r="H129" s="189">
        <v>1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130</v>
      </c>
      <c r="AT129" s="197" t="s">
        <v>126</v>
      </c>
      <c r="AU129" s="197" t="s">
        <v>84</v>
      </c>
      <c r="AY129" s="15" t="s">
        <v>124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130</v>
      </c>
      <c r="BM129" s="197" t="s">
        <v>262</v>
      </c>
    </row>
    <row r="130" spans="1:65" s="2" customFormat="1" ht="107.25">
      <c r="A130" s="32"/>
      <c r="B130" s="33"/>
      <c r="C130" s="34"/>
      <c r="D130" s="201" t="s">
        <v>258</v>
      </c>
      <c r="E130" s="34"/>
      <c r="F130" s="227" t="s">
        <v>263</v>
      </c>
      <c r="G130" s="34"/>
      <c r="H130" s="34"/>
      <c r="I130" s="228"/>
      <c r="J130" s="34"/>
      <c r="K130" s="34"/>
      <c r="L130" s="37"/>
      <c r="M130" s="229"/>
      <c r="N130" s="230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258</v>
      </c>
      <c r="AU130" s="15" t="s">
        <v>84</v>
      </c>
    </row>
    <row r="131" spans="1:65" s="12" customFormat="1" ht="25.9" customHeight="1">
      <c r="B131" s="169"/>
      <c r="C131" s="170"/>
      <c r="D131" s="171" t="s">
        <v>75</v>
      </c>
      <c r="E131" s="172" t="s">
        <v>264</v>
      </c>
      <c r="F131" s="172" t="s">
        <v>265</v>
      </c>
      <c r="G131" s="170"/>
      <c r="H131" s="170"/>
      <c r="I131" s="173"/>
      <c r="J131" s="174">
        <f>BK131</f>
        <v>0</v>
      </c>
      <c r="K131" s="170"/>
      <c r="L131" s="175"/>
      <c r="M131" s="176"/>
      <c r="N131" s="177"/>
      <c r="O131" s="177"/>
      <c r="P131" s="178">
        <f>SUM(P132:P133)</f>
        <v>0</v>
      </c>
      <c r="Q131" s="177"/>
      <c r="R131" s="178">
        <f>SUM(R132:R133)</f>
        <v>0</v>
      </c>
      <c r="S131" s="177"/>
      <c r="T131" s="179">
        <f>SUM(T132:T133)</f>
        <v>0</v>
      </c>
      <c r="AR131" s="180" t="s">
        <v>147</v>
      </c>
      <c r="AT131" s="181" t="s">
        <v>75</v>
      </c>
      <c r="AU131" s="181" t="s">
        <v>76</v>
      </c>
      <c r="AY131" s="180" t="s">
        <v>124</v>
      </c>
      <c r="BK131" s="182">
        <f>SUM(BK132:BK133)</f>
        <v>0</v>
      </c>
    </row>
    <row r="132" spans="1:65" s="2" customFormat="1" ht="16.5" customHeight="1">
      <c r="A132" s="32"/>
      <c r="B132" s="33"/>
      <c r="C132" s="185" t="s">
        <v>147</v>
      </c>
      <c r="D132" s="185" t="s">
        <v>126</v>
      </c>
      <c r="E132" s="186" t="s">
        <v>266</v>
      </c>
      <c r="F132" s="187" t="s">
        <v>267</v>
      </c>
      <c r="G132" s="188" t="s">
        <v>248</v>
      </c>
      <c r="H132" s="189">
        <v>1</v>
      </c>
      <c r="I132" s="190"/>
      <c r="J132" s="191">
        <f>ROUND(I132*H132,2)</f>
        <v>0</v>
      </c>
      <c r="K132" s="192"/>
      <c r="L132" s="37"/>
      <c r="M132" s="193" t="s">
        <v>1</v>
      </c>
      <c r="N132" s="194" t="s">
        <v>41</v>
      </c>
      <c r="O132" s="69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268</v>
      </c>
      <c r="AT132" s="197" t="s">
        <v>126</v>
      </c>
      <c r="AU132" s="197" t="s">
        <v>84</v>
      </c>
      <c r="AY132" s="15" t="s">
        <v>124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5" t="s">
        <v>84</v>
      </c>
      <c r="BK132" s="198">
        <f>ROUND(I132*H132,2)</f>
        <v>0</v>
      </c>
      <c r="BL132" s="15" t="s">
        <v>268</v>
      </c>
      <c r="BM132" s="197" t="s">
        <v>269</v>
      </c>
    </row>
    <row r="133" spans="1:65" s="2" customFormat="1" ht="204.75">
      <c r="A133" s="32"/>
      <c r="B133" s="33"/>
      <c r="C133" s="34"/>
      <c r="D133" s="201" t="s">
        <v>258</v>
      </c>
      <c r="E133" s="34"/>
      <c r="F133" s="227" t="s">
        <v>270</v>
      </c>
      <c r="G133" s="34"/>
      <c r="H133" s="34"/>
      <c r="I133" s="228"/>
      <c r="J133" s="34"/>
      <c r="K133" s="34"/>
      <c r="L133" s="37"/>
      <c r="M133" s="229"/>
      <c r="N133" s="230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258</v>
      </c>
      <c r="AU133" s="15" t="s">
        <v>84</v>
      </c>
    </row>
    <row r="134" spans="1:65" s="12" customFormat="1" ht="25.9" customHeight="1">
      <c r="B134" s="169"/>
      <c r="C134" s="170"/>
      <c r="D134" s="171" t="s">
        <v>75</v>
      </c>
      <c r="E134" s="172" t="s">
        <v>271</v>
      </c>
      <c r="F134" s="172" t="s">
        <v>272</v>
      </c>
      <c r="G134" s="170"/>
      <c r="H134" s="170"/>
      <c r="I134" s="173"/>
      <c r="J134" s="174">
        <f>BK134</f>
        <v>0</v>
      </c>
      <c r="K134" s="170"/>
      <c r="L134" s="175"/>
      <c r="M134" s="176"/>
      <c r="N134" s="177"/>
      <c r="O134" s="177"/>
      <c r="P134" s="178">
        <f>SUM(P135:P138)</f>
        <v>0</v>
      </c>
      <c r="Q134" s="177"/>
      <c r="R134" s="178">
        <f>SUM(R135:R138)</f>
        <v>0</v>
      </c>
      <c r="S134" s="177"/>
      <c r="T134" s="179">
        <f>SUM(T135:T138)</f>
        <v>0</v>
      </c>
      <c r="AR134" s="180" t="s">
        <v>147</v>
      </c>
      <c r="AT134" s="181" t="s">
        <v>75</v>
      </c>
      <c r="AU134" s="181" t="s">
        <v>76</v>
      </c>
      <c r="AY134" s="180" t="s">
        <v>124</v>
      </c>
      <c r="BK134" s="182">
        <f>SUM(BK135:BK138)</f>
        <v>0</v>
      </c>
    </row>
    <row r="135" spans="1:65" s="2" customFormat="1" ht="21.75" customHeight="1">
      <c r="A135" s="32"/>
      <c r="B135" s="33"/>
      <c r="C135" s="185" t="s">
        <v>151</v>
      </c>
      <c r="D135" s="185" t="s">
        <v>126</v>
      </c>
      <c r="E135" s="186" t="s">
        <v>273</v>
      </c>
      <c r="F135" s="187" t="s">
        <v>274</v>
      </c>
      <c r="G135" s="188" t="s">
        <v>248</v>
      </c>
      <c r="H135" s="189">
        <v>1</v>
      </c>
      <c r="I135" s="190"/>
      <c r="J135" s="191">
        <f>ROUND(I135*H135,2)</f>
        <v>0</v>
      </c>
      <c r="K135" s="192"/>
      <c r="L135" s="37"/>
      <c r="M135" s="193" t="s">
        <v>1</v>
      </c>
      <c r="N135" s="194" t="s">
        <v>41</v>
      </c>
      <c r="O135" s="69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268</v>
      </c>
      <c r="AT135" s="197" t="s">
        <v>126</v>
      </c>
      <c r="AU135" s="197" t="s">
        <v>84</v>
      </c>
      <c r="AY135" s="15" t="s">
        <v>124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5" t="s">
        <v>84</v>
      </c>
      <c r="BK135" s="198">
        <f>ROUND(I135*H135,2)</f>
        <v>0</v>
      </c>
      <c r="BL135" s="15" t="s">
        <v>268</v>
      </c>
      <c r="BM135" s="197" t="s">
        <v>275</v>
      </c>
    </row>
    <row r="136" spans="1:65" s="2" customFormat="1" ht="16.5" customHeight="1">
      <c r="A136" s="32"/>
      <c r="B136" s="33"/>
      <c r="C136" s="185" t="s">
        <v>155</v>
      </c>
      <c r="D136" s="185" t="s">
        <v>126</v>
      </c>
      <c r="E136" s="186" t="s">
        <v>276</v>
      </c>
      <c r="F136" s="187" t="s">
        <v>277</v>
      </c>
      <c r="G136" s="188" t="s">
        <v>278</v>
      </c>
      <c r="H136" s="189">
        <v>20</v>
      </c>
      <c r="I136" s="190"/>
      <c r="J136" s="191">
        <f>ROUND(I136*H136,2)</f>
        <v>0</v>
      </c>
      <c r="K136" s="192"/>
      <c r="L136" s="37"/>
      <c r="M136" s="193" t="s">
        <v>1</v>
      </c>
      <c r="N136" s="194" t="s">
        <v>41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268</v>
      </c>
      <c r="AT136" s="197" t="s">
        <v>126</v>
      </c>
      <c r="AU136" s="197" t="s">
        <v>84</v>
      </c>
      <c r="AY136" s="15" t="s">
        <v>124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84</v>
      </c>
      <c r="BK136" s="198">
        <f>ROUND(I136*H136,2)</f>
        <v>0</v>
      </c>
      <c r="BL136" s="15" t="s">
        <v>268</v>
      </c>
      <c r="BM136" s="197" t="s">
        <v>279</v>
      </c>
    </row>
    <row r="137" spans="1:65" s="2" customFormat="1" ht="21.75" customHeight="1">
      <c r="A137" s="32"/>
      <c r="B137" s="33"/>
      <c r="C137" s="185" t="s">
        <v>159</v>
      </c>
      <c r="D137" s="185" t="s">
        <v>126</v>
      </c>
      <c r="E137" s="186" t="s">
        <v>280</v>
      </c>
      <c r="F137" s="187" t="s">
        <v>281</v>
      </c>
      <c r="G137" s="188" t="s">
        <v>248</v>
      </c>
      <c r="H137" s="189">
        <v>1</v>
      </c>
      <c r="I137" s="190"/>
      <c r="J137" s="191">
        <f>ROUND(I137*H137,2)</f>
        <v>0</v>
      </c>
      <c r="K137" s="192"/>
      <c r="L137" s="37"/>
      <c r="M137" s="193" t="s">
        <v>1</v>
      </c>
      <c r="N137" s="194" t="s">
        <v>41</v>
      </c>
      <c r="O137" s="69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268</v>
      </c>
      <c r="AT137" s="197" t="s">
        <v>126</v>
      </c>
      <c r="AU137" s="197" t="s">
        <v>84</v>
      </c>
      <c r="AY137" s="15" t="s">
        <v>124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5" t="s">
        <v>84</v>
      </c>
      <c r="BK137" s="198">
        <f>ROUND(I137*H137,2)</f>
        <v>0</v>
      </c>
      <c r="BL137" s="15" t="s">
        <v>268</v>
      </c>
      <c r="BM137" s="197" t="s">
        <v>282</v>
      </c>
    </row>
    <row r="138" spans="1:65" s="2" customFormat="1" ht="39">
      <c r="A138" s="32"/>
      <c r="B138" s="33"/>
      <c r="C138" s="34"/>
      <c r="D138" s="201" t="s">
        <v>258</v>
      </c>
      <c r="E138" s="34"/>
      <c r="F138" s="227" t="s">
        <v>283</v>
      </c>
      <c r="G138" s="34"/>
      <c r="H138" s="34"/>
      <c r="I138" s="228"/>
      <c r="J138" s="34"/>
      <c r="K138" s="34"/>
      <c r="L138" s="37"/>
      <c r="M138" s="231"/>
      <c r="N138" s="232"/>
      <c r="O138" s="224"/>
      <c r="P138" s="224"/>
      <c r="Q138" s="224"/>
      <c r="R138" s="224"/>
      <c r="S138" s="224"/>
      <c r="T138" s="233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258</v>
      </c>
      <c r="AU138" s="15" t="s">
        <v>84</v>
      </c>
    </row>
    <row r="139" spans="1:65" s="2" customFormat="1" ht="6.95" customHeight="1">
      <c r="A139" s="3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37"/>
      <c r="M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</sheetData>
  <sheetProtection algorithmName="SHA-512" hashValue="txomAang1RNb6Xk0CvPOY5zxTV2yPh0PRQP9g9OSDfG0kZHftxgVuFn1hunbnzsTde3n1Kbk+AagvB+0G0OGhg==" saltValue="gv+RpsyWvo4OYG9SzWO2s/PMtDXeSsaYxZ4WAsKLQ43QA3iMfE7+EcctOaiW4z8J3LyTP0HZVDQunYNuu71waw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001 - Objekt skladu </vt:lpstr>
      <vt:lpstr>002 - Objekt márnice </vt:lpstr>
      <vt:lpstr>003 - Objekt garáží</vt:lpstr>
      <vt:lpstr>004 - Ostatní a vedlejší ...</vt:lpstr>
      <vt:lpstr>'001 - Objekt skladu '!Názvy_tisku</vt:lpstr>
      <vt:lpstr>'002 - Objekt márnice '!Názvy_tisku</vt:lpstr>
      <vt:lpstr>'003 - Objekt garáží'!Názvy_tisku</vt:lpstr>
      <vt:lpstr>'004 - Ostatní a vedlejší ...'!Názvy_tisku</vt:lpstr>
      <vt:lpstr>'Rekapitulace stavby'!Názvy_tisku</vt:lpstr>
      <vt:lpstr>'001 - Objekt skladu '!Oblast_tisku</vt:lpstr>
      <vt:lpstr>'002 - Objekt márnice '!Oblast_tisku</vt:lpstr>
      <vt:lpstr>'003 - Objekt garáží'!Oblast_tisku</vt:lpstr>
      <vt:lpstr>'004 -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BARBORAKYSK08D7\barborakyskova</dc:creator>
  <cp:lastModifiedBy>Kaspřáková Hana</cp:lastModifiedBy>
  <dcterms:created xsi:type="dcterms:W3CDTF">2021-01-28T16:56:54Z</dcterms:created>
  <dcterms:modified xsi:type="dcterms:W3CDTF">2021-02-09T12:42:41Z</dcterms:modified>
</cp:coreProperties>
</file>